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0500" windowHeight="12510"/>
  </bookViews>
  <sheets>
    <sheet name="Sheet1" sheetId="1" r:id="rId1"/>
  </sheets>
  <definedNames>
    <definedName name="_xlnm.Print_Area" localSheetId="0">Sheet1!$A$1:$G$191</definedName>
    <definedName name="_xlnm.Print_Titles" localSheetId="0">Sheet1!$1:$10</definedName>
  </definedNames>
  <calcPr calcId="144525" fullCalcOnLoad="1"/>
</workbook>
</file>

<file path=xl/calcChain.xml><?xml version="1.0" encoding="utf-8"?>
<calcChain xmlns="http://schemas.openxmlformats.org/spreadsheetml/2006/main">
  <c r="D67" i="1" l="1"/>
  <c r="C43" i="1"/>
  <c r="G132" i="1"/>
  <c r="F92" i="1"/>
  <c r="E92" i="1"/>
  <c r="C111" i="1"/>
  <c r="C101" i="1"/>
  <c r="C92" i="1"/>
  <c r="F63" i="1"/>
  <c r="E63" i="1"/>
  <c r="D15" i="1"/>
  <c r="G15" i="1"/>
  <c r="F111" i="1"/>
  <c r="E111" i="1"/>
  <c r="F101" i="1"/>
  <c r="E101" i="1"/>
  <c r="F53" i="1"/>
  <c r="E53" i="1"/>
  <c r="F43" i="1"/>
  <c r="E43" i="1"/>
  <c r="G123" i="1"/>
  <c r="G124" i="1"/>
  <c r="G125" i="1"/>
  <c r="G126" i="1"/>
  <c r="G127" i="1"/>
  <c r="G128" i="1"/>
  <c r="G129" i="1"/>
  <c r="G130" i="1"/>
  <c r="D152" i="1"/>
  <c r="D145" i="1"/>
  <c r="D142" i="1"/>
  <c r="G142" i="1"/>
  <c r="G141" i="1"/>
  <c r="D122" i="1"/>
  <c r="D121" i="1"/>
  <c r="D113" i="1"/>
  <c r="G113" i="1"/>
  <c r="D114" i="1"/>
  <c r="G114" i="1"/>
  <c r="D115" i="1"/>
  <c r="G115" i="1"/>
  <c r="D116" i="1"/>
  <c r="G116" i="1"/>
  <c r="D117" i="1"/>
  <c r="G117" i="1"/>
  <c r="D118" i="1"/>
  <c r="G118" i="1"/>
  <c r="D119" i="1"/>
  <c r="G119" i="1"/>
  <c r="D120" i="1"/>
  <c r="G120" i="1"/>
  <c r="G112" i="1"/>
  <c r="D103" i="1"/>
  <c r="G103" i="1"/>
  <c r="D104" i="1"/>
  <c r="D105" i="1"/>
  <c r="G105" i="1"/>
  <c r="D106" i="1"/>
  <c r="G106" i="1"/>
  <c r="D107" i="1"/>
  <c r="G107" i="1"/>
  <c r="D108" i="1"/>
  <c r="G108" i="1"/>
  <c r="D109" i="1"/>
  <c r="G109" i="1"/>
  <c r="D110" i="1"/>
  <c r="G110" i="1"/>
  <c r="D102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93" i="1"/>
  <c r="G93" i="1"/>
  <c r="D86" i="1"/>
  <c r="G86" i="1"/>
  <c r="G79" i="1"/>
  <c r="D55" i="1"/>
  <c r="G55" i="1"/>
  <c r="D56" i="1"/>
  <c r="G56" i="1"/>
  <c r="D57" i="1"/>
  <c r="G57" i="1"/>
  <c r="D58" i="1"/>
  <c r="G58" i="1"/>
  <c r="D59" i="1"/>
  <c r="G59" i="1"/>
  <c r="D60" i="1"/>
  <c r="G60" i="1"/>
  <c r="D61" i="1"/>
  <c r="G61" i="1"/>
  <c r="D62" i="1"/>
  <c r="G62" i="1"/>
  <c r="D64" i="1"/>
  <c r="G64" i="1"/>
  <c r="D65" i="1"/>
  <c r="D66" i="1"/>
  <c r="G66" i="1"/>
  <c r="D54" i="1"/>
  <c r="G54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45" i="1"/>
  <c r="G45" i="1"/>
  <c r="D44" i="1"/>
  <c r="G4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D34" i="1"/>
  <c r="D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24" i="1"/>
  <c r="G24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C121" i="1"/>
  <c r="B88" i="1"/>
  <c r="C14" i="1"/>
  <c r="C63" i="1"/>
  <c r="C53" i="1"/>
  <c r="C33" i="1"/>
  <c r="C23" i="1"/>
  <c r="F79" i="1"/>
  <c r="F33" i="1"/>
  <c r="F23" i="1"/>
  <c r="F14" i="1"/>
  <c r="E14" i="1"/>
  <c r="E79" i="1"/>
  <c r="E33" i="1"/>
  <c r="E23" i="1"/>
  <c r="F131" i="1"/>
  <c r="D131" i="1"/>
  <c r="G131" i="1"/>
  <c r="C131" i="1"/>
  <c r="C145" i="1"/>
  <c r="C141" i="1"/>
  <c r="E141" i="1"/>
  <c r="F141" i="1"/>
  <c r="E121" i="1"/>
  <c r="E166" i="1"/>
  <c r="F121" i="1"/>
  <c r="B90" i="1"/>
  <c r="C67" i="1"/>
  <c r="B168" i="1"/>
  <c r="G74" i="1"/>
  <c r="G67" i="1"/>
  <c r="D141" i="1"/>
  <c r="G65" i="1"/>
  <c r="D14" i="1"/>
  <c r="G122" i="1"/>
  <c r="G121" i="1"/>
  <c r="F88" i="1"/>
  <c r="D101" i="1"/>
  <c r="C166" i="1"/>
  <c r="E88" i="1"/>
  <c r="E90" i="1"/>
  <c r="F166" i="1"/>
  <c r="E12" i="1"/>
  <c r="E168" i="1"/>
  <c r="F12" i="1"/>
  <c r="F168" i="1"/>
  <c r="C90" i="1"/>
  <c r="G63" i="1"/>
  <c r="G152" i="1"/>
  <c r="G145" i="1"/>
  <c r="G111" i="1"/>
  <c r="G14" i="1"/>
  <c r="G92" i="1"/>
  <c r="D92" i="1"/>
  <c r="F90" i="1"/>
  <c r="D63" i="1"/>
  <c r="G102" i="1"/>
  <c r="G101" i="1"/>
  <c r="D111" i="1"/>
  <c r="G53" i="1"/>
  <c r="D53" i="1"/>
  <c r="D33" i="1"/>
  <c r="G34" i="1"/>
  <c r="G33" i="1"/>
  <c r="G43" i="1"/>
  <c r="D43" i="1"/>
  <c r="D23" i="1"/>
  <c r="G25" i="1"/>
  <c r="G23" i="1"/>
  <c r="C12" i="1"/>
  <c r="C88" i="1"/>
  <c r="C168" i="1"/>
  <c r="G166" i="1"/>
  <c r="G90" i="1"/>
  <c r="D90" i="1"/>
  <c r="D166" i="1"/>
  <c r="D88" i="1"/>
  <c r="D168" i="1"/>
  <c r="D12" i="1"/>
  <c r="G12" i="1"/>
  <c r="G88" i="1"/>
  <c r="G168" i="1"/>
</calcChain>
</file>

<file path=xl/sharedStrings.xml><?xml version="1.0" encoding="utf-8"?>
<sst xmlns="http://schemas.openxmlformats.org/spreadsheetml/2006/main" count="164" uniqueCount="91">
  <si>
    <t>MUNICIPIO DE OAXACA DE JUAREZ</t>
  </si>
  <si>
    <t>Estado Analítico del Ejercicio del Presupuesto de Egresos Detallado - LDF</t>
  </si>
  <si>
    <t xml:space="preserve"> Clasificación por Objeto del Gasto (Capítulo y Concepto)</t>
  </si>
  <si>
    <t>(PESOS)</t>
  </si>
  <si>
    <t>Egresos</t>
  </si>
  <si>
    <t>Concepto (c)</t>
  </si>
  <si>
    <t>Aprobado(d)</t>
  </si>
  <si>
    <t>Ampliaciones / (Reducciones)</t>
  </si>
  <si>
    <t>Modificado</t>
  </si>
  <si>
    <t>Devengado</t>
  </si>
  <si>
    <t>Pagado</t>
  </si>
  <si>
    <t>Subejercicio(e)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</si>
  <si>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</si>
  <si>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</si>
  <si>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</si>
  <si>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</si>
  <si>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</si>
  <si>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</si>
  <si>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</si>
  <si>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</si>
  <si>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</si>
  <si>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Impuestos sobre nómina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</si>
  <si>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</si>
  <si>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</si>
  <si>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</si>
  <si>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</si>
  <si>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</si>
  <si>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</si>
  <si>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</si>
  <si>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</si>
  <si>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</si>
  <si>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</si>
  <si>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</si>
  <si>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</si>
  <si>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</si>
  <si>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</si>
  <si>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</si>
  <si>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</si>
  <si>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</si>
  <si>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</si>
  <si>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</si>
  <si>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</si>
  <si>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</si>
  <si>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</si>
  <si>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</si>
  <si>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</si>
  <si>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</si>
  <si>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</si>
  <si>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</si>
  <si>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</si>
  <si>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</si>
  <si>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</si>
  <si>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</si>
  <si>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</si>
  <si>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</si>
  <si>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</si>
  <si>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</si>
  <si>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</si>
  <si>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</si>
  <si>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</si>
  <si>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</si>
  <si>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</si>
  <si>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</si>
  <si>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</si>
  <si>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</si>
  <si>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</si>
  <si>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</si>
  <si>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</si>
  <si>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</si>
  <si>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</si>
  <si>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</si>
  <si>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</si>
  <si>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</si>
  <si>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</si>
  <si>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</si>
  <si>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</si>
  <si>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</si>
  <si>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</si>
  <si>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</si>
  <si>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</si>
  <si>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</si>
  <si>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</si>
  <si>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</si>
  <si>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</si>
  <si>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</si>
  <si>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</si>
  <si>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Gasto No Etiquetado</t>
  </si>
  <si>
    <t>Gasto Etiquetado</t>
  </si>
  <si>
    <t>Total Gasto Etiquetado</t>
  </si>
  <si>
    <t xml:space="preserve">Total de Egresos </t>
  </si>
  <si>
    <t>Del 1o.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</si>
</sst>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color indexed="8"/>
      <name val="MS Sans Serif"/>
    </font>
    <font>
      <b/>
      <sz val="9.85"/>
      <color indexed="8"/>
      <name val="Times New Roman"/>
    </font>
    <font>
      <sz val="10"/>
      <color indexed="8"/>
      <name val="MS Sans Serif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rgb="FF000000"/>
      <name val="Calibri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6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/>
    <xf numFmtId="0" fontId="4" fillId="0" borderId="0" xfId="0" applyFont="1" applyAlignment="1">
      <alignment horizontal="justify" vertical="center" wrapText="1"/>
    </xf>
    <xf numFmtId="0" fontId="5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4" fontId="4" fillId="0" borderId="0" xfId="2" applyNumberFormat="1" applyFont="1" applyFill="1" applyBorder="1" applyAlignment="1">
      <alignment horizontal="right" vertical="center"/>
    </xf>
    <xf numFmtId="4" fontId="4" fillId="0" borderId="0" xfId="2" applyNumberFormat="1" applyFont="1" applyFill="1" applyBorder="1" applyAlignment="1">
      <alignment horizontal="right" vertical="top"/>
    </xf>
    <xf numFmtId="4" fontId="5" fillId="0" borderId="0" xfId="2" applyNumberFormat="1" applyFont="1" applyFill="1" applyBorder="1" applyAlignment="1">
      <alignment horizontal="right" vertical="top"/>
    </xf>
    <xf numFmtId="0" fontId="5" fillId="0" borderId="0" xfId="0" applyFont="1" applyAlignment="1">
      <alignment horizontal="justify" vertical="center" wrapText="1"/>
    </xf>
    <xf numFmtId="4" fontId="4" fillId="0" borderId="0" xfId="2" applyNumberFormat="1" applyFont="1" applyFill="1" applyBorder="1" applyAlignment="1">
      <alignment vertical="top"/>
    </xf>
    <xf numFmtId="4" fontId="4" fillId="0" borderId="0" xfId="2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/>
    <xf numFmtId="43" fontId="4" fillId="0" borderId="0" xfId="1" applyFont="1" applyFill="1" applyBorder="1" applyAlignment="1" applyProtection="1"/>
    <xf numFmtId="43" fontId="4" fillId="0" borderId="0" xfId="0" applyNumberFormat="1" applyFont="1" applyFill="1" applyBorder="1" applyAlignment="1" applyProtection="1"/>
    <xf numFmtId="43" fontId="3" fillId="0" borderId="0" xfId="0" applyNumberFormat="1" applyFont="1" applyFill="1" applyBorder="1" applyAlignment="1" applyProtection="1"/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vertical="top"/>
    </xf>
    <xf numFmtId="4" fontId="5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right" vertical="top" wrapText="1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right" vertical="center" wrapText="1"/>
    </xf>
    <xf numFmtId="4" fontId="7" fillId="0" borderId="0" xfId="2" applyNumberFormat="1" applyFont="1" applyFill="1" applyBorder="1" applyAlignment="1">
      <alignment vertical="top"/>
    </xf>
    <xf numFmtId="4" fontId="7" fillId="0" borderId="0" xfId="2" applyNumberFormat="1" applyFont="1" applyFill="1" applyBorder="1" applyAlignment="1">
      <alignment horizontal="right" vertical="top"/>
    </xf>
    <xf numFmtId="4" fontId="9" fillId="0" borderId="0" xfId="0" applyNumberFormat="1" applyFont="1" applyFill="1" applyAlignment="1">
      <alignment horizontal="right" vertical="top" wrapText="1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170</xdr:row>
      <xdr:rowOff>95250</xdr:rowOff>
    </xdr:from>
    <xdr:to>
      <xdr:col>6</xdr:col>
      <xdr:colOff>714375</xdr:colOff>
      <xdr:row>191</xdr:row>
      <xdr:rowOff>133350</xdr:rowOff>
    </xdr:to>
    <xdr:grpSp>
      <xdr:nvGrpSpPr>
        <xdr:cNvPr id="1476" name="3 Grupo"/>
        <xdr:cNvGrpSpPr>
          <a:grpSpLocks/>
        </xdr:cNvGrpSpPr>
      </xdr:nvGrpSpPr>
      <xdr:grpSpPr bwMode="auto">
        <a:xfrm>
          <a:off x="152400" y="29651325"/>
          <a:ext cx="8562975" cy="3429000"/>
          <a:chOff x="66675" y="6915150"/>
          <a:chExt cx="6457950" cy="3514725"/>
        </a:xfrm>
      </xdr:grpSpPr>
      <xdr:sp macro="" textlink="">
        <xdr:nvSpPr>
          <xdr:cNvPr id="5" name="4 CuadroTexto">
            <a:extLst>
              <a:ext uri="{FF2B5EF4-FFF2-40B4-BE49-F238E27FC236}"/>
            </a:extLst>
          </xdr:cNvPr>
          <xdr:cNvSpPr txBox="1"/>
        </xdr:nvSpPr>
        <xdr:spPr>
          <a:xfrm>
            <a:off x="66675" y="7940278"/>
            <a:ext cx="2535769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NANCY BELEM MOTA FIGUEROA</a:t>
            </a:r>
          </a:p>
          <a:p>
            <a:pPr algn="ctr"/>
            <a:r>
              <a:rPr lang="es-MX" sz="900" b="1"/>
              <a:t>SÍNDICA PRIMERA</a:t>
            </a:r>
            <a:r>
              <a:rPr lang="es-MX" sz="900" b="1" baseline="0"/>
              <a:t> MUNICIPAL</a:t>
            </a:r>
            <a:endParaRPr lang="es-MX" sz="900" b="1"/>
          </a:p>
        </xdr:txBody>
      </xdr:sp>
      <xdr:sp macro="" textlink="">
        <xdr:nvSpPr>
          <xdr:cNvPr id="6" name="5 CuadroTexto">
            <a:extLst>
              <a:ext uri="{FF2B5EF4-FFF2-40B4-BE49-F238E27FC236}"/>
            </a:extLst>
          </xdr:cNvPr>
          <xdr:cNvSpPr txBox="1"/>
        </xdr:nvSpPr>
        <xdr:spPr>
          <a:xfrm>
            <a:off x="4132526" y="8028146"/>
            <a:ext cx="2226879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JORGE CASTRO CAMPOS</a:t>
            </a:r>
          </a:p>
          <a:p>
            <a:pPr algn="ctr"/>
            <a:r>
              <a:rPr lang="es-MX" sz="900" b="1"/>
              <a:t>SÍNDICO SEGUNDO MUNICIPAL</a:t>
            </a:r>
          </a:p>
          <a:p>
            <a:endParaRPr lang="es-MX" sz="900"/>
          </a:p>
        </xdr:txBody>
      </xdr:sp>
      <xdr:sp macro="" textlink="">
        <xdr:nvSpPr>
          <xdr:cNvPr id="7" name="6 CuadroTexto">
            <a:extLst>
              <a:ext uri="{FF2B5EF4-FFF2-40B4-BE49-F238E27FC236}"/>
            </a:extLst>
          </xdr:cNvPr>
          <xdr:cNvSpPr txBox="1"/>
        </xdr:nvSpPr>
        <xdr:spPr>
          <a:xfrm>
            <a:off x="2394123" y="6915150"/>
            <a:ext cx="2090393" cy="839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>
                <a:latin typeface="+mn-lt"/>
                <a:cs typeface="Arial" pitchFamily="34" charset="0"/>
              </a:rPr>
              <a:t>C. FRANCISCO MARTÍNEZ NERI</a:t>
            </a:r>
          </a:p>
          <a:p>
            <a:pPr algn="ctr"/>
            <a:r>
              <a:rPr lang="es-MX" sz="900" b="1">
                <a:latin typeface="+mn-lt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8" name="7 CuadroTexto">
            <a:extLst>
              <a:ext uri="{FF2B5EF4-FFF2-40B4-BE49-F238E27FC236}"/>
            </a:extLst>
          </xdr:cNvPr>
          <xdr:cNvSpPr txBox="1"/>
        </xdr:nvSpPr>
        <xdr:spPr>
          <a:xfrm>
            <a:off x="188794" y="9512141"/>
            <a:ext cx="2471118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JUDITH CARREÑO HERNÁNDEZ</a:t>
            </a:r>
            <a:endParaRPr lang="es-MX" sz="900" b="1" u="sng" baseline="0"/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REGIDORA DE HACIENDA MUNICIPAL Y DE TRANSPARENCIA </a:t>
            </a:r>
            <a:endParaRPr lang="es-MX" sz="900">
              <a:effectLst/>
            </a:endParaRPr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GOBIERNO ABIERTO</a:t>
            </a:r>
            <a:endParaRPr lang="es-MX" sz="900">
              <a:effectLst/>
            </a:endParaRPr>
          </a:p>
        </xdr:txBody>
      </xdr:sp>
      <xdr:sp macro="" textlink="">
        <xdr:nvSpPr>
          <xdr:cNvPr id="9" name="8 CuadroTexto">
            <a:extLst>
              <a:ext uri="{FF2B5EF4-FFF2-40B4-BE49-F238E27FC236}"/>
            </a:extLst>
          </xdr:cNvPr>
          <xdr:cNvSpPr txBox="1"/>
        </xdr:nvSpPr>
        <xdr:spPr>
          <a:xfrm>
            <a:off x="3780535" y="9531668"/>
            <a:ext cx="2744090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LETICIA DOMÍNGUEZ MARTÍNEZ</a:t>
            </a:r>
          </a:p>
          <a:p>
            <a:pPr algn="ctr"/>
            <a:r>
              <a:rPr lang="es-MX" sz="900" b="1"/>
              <a:t>TESORERA MUNICIPAL</a:t>
            </a:r>
          </a:p>
        </xdr:txBody>
      </xdr:sp>
    </xdr:grpSp>
    <xdr:clientData/>
  </xdr:twoCellAnchor>
  <xdr:twoCellAnchor editAs="oneCell">
    <xdr:from>
      <xdr:col>4</xdr:col>
      <xdr:colOff>847725</xdr:colOff>
      <xdr:row>1</xdr:row>
      <xdr:rowOff>152400</xdr:rowOff>
    </xdr:from>
    <xdr:to>
      <xdr:col>6</xdr:col>
      <xdr:colOff>800100</xdr:colOff>
      <xdr:row>5</xdr:row>
      <xdr:rowOff>123825</xdr:rowOff>
    </xdr:to>
    <xdr:pic>
      <xdr:nvPicPr>
        <xdr:cNvPr id="1477" name="Imagen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314325"/>
          <a:ext cx="1990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1819275</xdr:colOff>
      <xdr:row>6</xdr:row>
      <xdr:rowOff>76200</xdr:rowOff>
    </xdr:to>
    <xdr:pic>
      <xdr:nvPicPr>
        <xdr:cNvPr id="1478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4763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abSelected="1" topLeftCell="A4" zoomScaleNormal="100" workbookViewId="0">
      <selection activeCell="L10" sqref="L10"/>
    </sheetView>
  </sheetViews>
  <sheetFormatPr baseColWidth="10" defaultRowHeight="12.75" x14ac:dyDescent="0.2"/>
  <cols>
    <col min="1" max="1" width="43.5703125" style="1" customWidth="1"/>
    <col min="2" max="7" width="15.28515625" style="1" customWidth="1"/>
    <col min="8" max="16384" width="11.42578125" style="1"/>
  </cols>
  <sheetData>
    <row r="1" spans="1:7" x14ac:dyDescent="0.2">
      <c r="A1" s="36" t="s">
        <v>0</v>
      </c>
      <c r="B1" s="36"/>
      <c r="C1" s="36"/>
      <c r="D1" s="36"/>
      <c r="E1" s="36"/>
      <c r="F1" s="36"/>
      <c r="G1" s="36"/>
    </row>
    <row r="3" spans="1:7" x14ac:dyDescent="0.2">
      <c r="A3" s="37" t="s">
        <v>1</v>
      </c>
      <c r="B3" s="37"/>
      <c r="C3" s="37"/>
      <c r="D3" s="37"/>
      <c r="E3" s="37"/>
      <c r="F3" s="37"/>
      <c r="G3" s="37"/>
    </row>
    <row r="4" spans="1:7" x14ac:dyDescent="0.2">
      <c r="A4" s="37" t="s">
        <v>2</v>
      </c>
      <c r="B4" s="37"/>
      <c r="C4" s="37"/>
      <c r="D4" s="37"/>
      <c r="E4" s="37"/>
      <c r="F4" s="37"/>
      <c r="G4" s="37"/>
    </row>
    <row r="6" spans="1:7" x14ac:dyDescent="0.2">
      <c r="A6" s="37" t="s">
        <v>90</v>
      </c>
      <c r="B6" s="37"/>
      <c r="C6" s="37"/>
      <c r="D6" s="37"/>
      <c r="E6" s="37"/>
      <c r="F6" s="37"/>
      <c r="G6" s="37"/>
    </row>
    <row r="7" spans="1:7" x14ac:dyDescent="0.2">
      <c r="A7" s="37" t="s">
        <v>3</v>
      </c>
      <c r="B7" s="37"/>
      <c r="C7" s="37"/>
      <c r="D7" s="37"/>
      <c r="E7" s="37"/>
      <c r="F7" s="37"/>
      <c r="G7" s="37"/>
    </row>
    <row r="8" spans="1:7" x14ac:dyDescent="0.2">
      <c r="A8" s="11"/>
      <c r="B8" s="22"/>
      <c r="C8" s="18"/>
      <c r="D8" s="11"/>
      <c r="E8" s="11"/>
      <c r="F8" s="11"/>
      <c r="G8" s="11"/>
    </row>
    <row r="9" spans="1:7" s="2" customFormat="1" ht="12.75" customHeight="1" x14ac:dyDescent="0.2">
      <c r="A9" s="38" t="s">
        <v>5</v>
      </c>
      <c r="B9" s="35" t="s">
        <v>4</v>
      </c>
      <c r="C9" s="35"/>
      <c r="D9" s="35"/>
      <c r="E9" s="35"/>
      <c r="F9" s="35"/>
      <c r="G9" s="35"/>
    </row>
    <row r="10" spans="1:7" s="6" customFormat="1" ht="28.5" customHeight="1" x14ac:dyDescent="0.2">
      <c r="A10" s="39"/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</row>
    <row r="11" spans="1:7" s="2" customFormat="1" ht="12" x14ac:dyDescent="0.2"/>
    <row r="12" spans="1:7" s="2" customFormat="1" ht="12" x14ac:dyDescent="0.2">
      <c r="A12" s="3" t="s">
        <v>12</v>
      </c>
      <c r="B12" s="24">
        <v>1000815187.35</v>
      </c>
      <c r="C12" s="24">
        <f>+C14+C23+C43+C53+C63+C67+C79+C33</f>
        <v>420519299.67000002</v>
      </c>
      <c r="D12" s="24">
        <f>+D14+D23+D43+D53+D63+D67+D79+D33</f>
        <v>1421334487.02</v>
      </c>
      <c r="E12" s="24">
        <f>+E14+E23+E43+E53+E63+E67+E79+E33</f>
        <v>902508230.20000005</v>
      </c>
      <c r="F12" s="24">
        <f>+F14+F23+F43+F53+F63+F67+F79+F33</f>
        <v>879687076.86999989</v>
      </c>
      <c r="G12" s="24">
        <f>+G14+G23+G43+G53+G63+G67+G79+G33</f>
        <v>518826256.81999993</v>
      </c>
    </row>
    <row r="13" spans="1:7" s="2" customFormat="1" ht="12" x14ac:dyDescent="0.2"/>
    <row r="14" spans="1:7" s="9" customFormat="1" ht="12" x14ac:dyDescent="0.2">
      <c r="A14" s="3" t="s">
        <v>13</v>
      </c>
      <c r="B14" s="25">
        <v>649908727.82000005</v>
      </c>
      <c r="C14" s="26">
        <f>+C15+C16+C17+C18+C19+C21</f>
        <v>208643766.59999999</v>
      </c>
      <c r="D14" s="26">
        <f>+D15+D16+D17+D18+D19+D21</f>
        <v>858552494.42000008</v>
      </c>
      <c r="E14" s="26">
        <f>+E15+E16+E17+E18+E19+E21</f>
        <v>679534595.53999996</v>
      </c>
      <c r="F14" s="26">
        <f>+F15+F16+F17+F18+F19+F21</f>
        <v>673929489.30999994</v>
      </c>
      <c r="G14" s="26">
        <f>+G15+G16+G17+G18+G19+G21</f>
        <v>179017898.88</v>
      </c>
    </row>
    <row r="15" spans="1:7" s="2" customFormat="1" ht="12" x14ac:dyDescent="0.2">
      <c r="A15" s="8" t="s">
        <v>14</v>
      </c>
      <c r="B15" s="27">
        <v>192607810.31999999</v>
      </c>
      <c r="C15" s="28">
        <v>48218685.219999999</v>
      </c>
      <c r="D15" s="12">
        <f>+B15+C15</f>
        <v>240826495.53999999</v>
      </c>
      <c r="E15" s="29">
        <v>197958768.83000001</v>
      </c>
      <c r="F15" s="29">
        <v>197656804.81999999</v>
      </c>
      <c r="G15" s="12">
        <f>+D15-E15</f>
        <v>42867726.709999979</v>
      </c>
    </row>
    <row r="16" spans="1:7" s="2" customFormat="1" ht="12" x14ac:dyDescent="0.2">
      <c r="A16" s="8" t="s">
        <v>15</v>
      </c>
      <c r="B16" s="27">
        <v>28175717.329999998</v>
      </c>
      <c r="C16" s="28">
        <v>29651815.879999999</v>
      </c>
      <c r="D16" s="12">
        <f t="shared" ref="D16:D22" si="0">+B16+C16</f>
        <v>57827533.209999993</v>
      </c>
      <c r="E16" s="29">
        <v>41535653.479999997</v>
      </c>
      <c r="F16" s="29">
        <v>40478439.840000004</v>
      </c>
      <c r="G16" s="12">
        <f t="shared" ref="G16:G22" si="1">+D16-E16</f>
        <v>16291879.729999997</v>
      </c>
    </row>
    <row r="17" spans="1:7" s="2" customFormat="1" ht="12" x14ac:dyDescent="0.2">
      <c r="A17" s="8" t="s">
        <v>16</v>
      </c>
      <c r="B17" s="27">
        <v>220112833.90000001</v>
      </c>
      <c r="C17" s="28">
        <v>49958192.880000003</v>
      </c>
      <c r="D17" s="12">
        <f t="shared" si="0"/>
        <v>270071026.78000003</v>
      </c>
      <c r="E17" s="29">
        <v>209245458.49000001</v>
      </c>
      <c r="F17" s="29">
        <v>205018597.41</v>
      </c>
      <c r="G17" s="12">
        <f t="shared" si="1"/>
        <v>60825568.290000021</v>
      </c>
    </row>
    <row r="18" spans="1:7" s="2" customFormat="1" ht="12" x14ac:dyDescent="0.2">
      <c r="A18" s="8" t="s">
        <v>17</v>
      </c>
      <c r="B18" s="27">
        <v>68721201</v>
      </c>
      <c r="C18" s="28">
        <v>25232463.73</v>
      </c>
      <c r="D18" s="12">
        <f t="shared" si="0"/>
        <v>93953664.730000004</v>
      </c>
      <c r="E18" s="29">
        <v>71244869.299999997</v>
      </c>
      <c r="F18" s="29">
        <v>71244869.299999997</v>
      </c>
      <c r="G18" s="12">
        <f t="shared" si="1"/>
        <v>22708795.430000007</v>
      </c>
    </row>
    <row r="19" spans="1:7" s="2" customFormat="1" ht="12" x14ac:dyDescent="0.2">
      <c r="A19" s="8" t="s">
        <v>18</v>
      </c>
      <c r="B19" s="27">
        <v>138804348.16</v>
      </c>
      <c r="C19" s="28">
        <v>54350637.310000002</v>
      </c>
      <c r="D19" s="12">
        <f t="shared" si="0"/>
        <v>193154985.47</v>
      </c>
      <c r="E19" s="29">
        <v>157795023.68000001</v>
      </c>
      <c r="F19" s="29">
        <v>157775956.18000001</v>
      </c>
      <c r="G19" s="12">
        <f t="shared" si="1"/>
        <v>35359961.789999992</v>
      </c>
    </row>
    <row r="20" spans="1:7" s="2" customFormat="1" ht="12" x14ac:dyDescent="0.2">
      <c r="A20" s="8" t="s">
        <v>19</v>
      </c>
      <c r="B20" s="27">
        <v>0</v>
      </c>
      <c r="C20" s="28">
        <v>0</v>
      </c>
      <c r="D20" s="12">
        <f t="shared" si="0"/>
        <v>0</v>
      </c>
      <c r="E20" s="29">
        <v>0</v>
      </c>
      <c r="F20" s="29">
        <v>0</v>
      </c>
      <c r="G20" s="12">
        <f t="shared" si="1"/>
        <v>0</v>
      </c>
    </row>
    <row r="21" spans="1:7" s="2" customFormat="1" ht="12" x14ac:dyDescent="0.2">
      <c r="A21" s="8" t="s">
        <v>20</v>
      </c>
      <c r="B21" s="27">
        <v>1486817.11</v>
      </c>
      <c r="C21" s="28">
        <v>1231971.58</v>
      </c>
      <c r="D21" s="12">
        <f t="shared" si="0"/>
        <v>2718788.6900000004</v>
      </c>
      <c r="E21" s="29">
        <v>1754821.76</v>
      </c>
      <c r="F21" s="29">
        <v>1754821.76</v>
      </c>
      <c r="G21" s="12">
        <f t="shared" si="1"/>
        <v>963966.9300000004</v>
      </c>
    </row>
    <row r="22" spans="1:7" s="2" customFormat="1" ht="12" x14ac:dyDescent="0.2">
      <c r="A22" s="8" t="s">
        <v>21</v>
      </c>
      <c r="B22" s="27">
        <v>0</v>
      </c>
      <c r="C22" s="28">
        <v>0</v>
      </c>
      <c r="D22" s="12">
        <f t="shared" si="0"/>
        <v>0</v>
      </c>
      <c r="E22" s="28">
        <v>0</v>
      </c>
      <c r="F22" s="28">
        <v>0</v>
      </c>
      <c r="G22" s="12">
        <f t="shared" si="1"/>
        <v>0</v>
      </c>
    </row>
    <row r="23" spans="1:7" s="9" customFormat="1" ht="12" x14ac:dyDescent="0.2">
      <c r="A23" s="3" t="s">
        <v>22</v>
      </c>
      <c r="B23" s="25">
        <v>85192371.739999995</v>
      </c>
      <c r="C23" s="30">
        <f>+C24+C25+C27+C28+C29+C30+C31+C32</f>
        <v>38402559.640000001</v>
      </c>
      <c r="D23" s="30">
        <f>+D24+D25+D27+D28+D29+D30+D31+D32</f>
        <v>123594931.38</v>
      </c>
      <c r="E23" s="30">
        <f>+E24+E25+E27+E28+E29+E30+E31+E32</f>
        <v>64928682.709999993</v>
      </c>
      <c r="F23" s="30">
        <f>+F24+F25+F27+F28+F29+F30+F31+F32</f>
        <v>64711131.109999999</v>
      </c>
      <c r="G23" s="30">
        <f>+G24+G25+G27+G28+G29+G30+G31+G32</f>
        <v>58666248.669999994</v>
      </c>
    </row>
    <row r="24" spans="1:7" s="2" customFormat="1" ht="24" x14ac:dyDescent="0.2">
      <c r="A24" s="8" t="s">
        <v>23</v>
      </c>
      <c r="B24" s="27">
        <v>5522045.5800000001</v>
      </c>
      <c r="C24" s="28">
        <v>5836632.6799999997</v>
      </c>
      <c r="D24" s="12">
        <f>+B24+C24</f>
        <v>11358678.26</v>
      </c>
      <c r="E24" s="31">
        <v>6700713.0199999996</v>
      </c>
      <c r="F24" s="31">
        <v>6665172.79</v>
      </c>
      <c r="G24" s="12">
        <f>+D24-E24</f>
        <v>4657965.24</v>
      </c>
    </row>
    <row r="25" spans="1:7" s="2" customFormat="1" ht="12" x14ac:dyDescent="0.2">
      <c r="A25" s="8" t="s">
        <v>24</v>
      </c>
      <c r="B25" s="27">
        <v>1126910.8400000001</v>
      </c>
      <c r="C25" s="28">
        <v>3645228.07</v>
      </c>
      <c r="D25" s="12">
        <f t="shared" ref="D25:D32" si="2">+B25+C25</f>
        <v>4772138.91</v>
      </c>
      <c r="E25" s="29">
        <v>2758931.93</v>
      </c>
      <c r="F25" s="29">
        <v>2697715.11</v>
      </c>
      <c r="G25" s="12">
        <f t="shared" ref="G25:G32" si="3">+D25-E25</f>
        <v>2013206.98</v>
      </c>
    </row>
    <row r="26" spans="1:7" s="2" customFormat="1" ht="24" x14ac:dyDescent="0.2">
      <c r="A26" s="8" t="s">
        <v>25</v>
      </c>
      <c r="B26" s="27">
        <v>0</v>
      </c>
      <c r="C26" s="28">
        <v>0</v>
      </c>
      <c r="D26" s="12">
        <f t="shared" si="2"/>
        <v>0</v>
      </c>
      <c r="E26" s="12">
        <v>0</v>
      </c>
      <c r="F26" s="31">
        <v>0</v>
      </c>
      <c r="G26" s="12">
        <f t="shared" si="3"/>
        <v>0</v>
      </c>
    </row>
    <row r="27" spans="1:7" s="2" customFormat="1" ht="24" x14ac:dyDescent="0.2">
      <c r="A27" s="8" t="s">
        <v>26</v>
      </c>
      <c r="B27" s="27">
        <v>2355653.35</v>
      </c>
      <c r="C27" s="28">
        <v>18291538.359999999</v>
      </c>
      <c r="D27" s="12">
        <f t="shared" si="2"/>
        <v>20647191.710000001</v>
      </c>
      <c r="E27" s="31">
        <v>6256901.8099999996</v>
      </c>
      <c r="F27" s="31">
        <v>6181337.0099999998</v>
      </c>
      <c r="G27" s="12">
        <f t="shared" si="3"/>
        <v>14390289.900000002</v>
      </c>
    </row>
    <row r="28" spans="1:7" s="2" customFormat="1" ht="12" x14ac:dyDescent="0.2">
      <c r="A28" s="8" t="s">
        <v>27</v>
      </c>
      <c r="B28" s="27">
        <v>2362788.9700000002</v>
      </c>
      <c r="C28" s="28">
        <v>197047.48</v>
      </c>
      <c r="D28" s="12">
        <f t="shared" si="2"/>
        <v>2559836.4500000002</v>
      </c>
      <c r="E28" s="29">
        <v>1034413.09</v>
      </c>
      <c r="F28" s="31">
        <v>1033131.87</v>
      </c>
      <c r="G28" s="12">
        <f t="shared" si="3"/>
        <v>1525423.3600000003</v>
      </c>
    </row>
    <row r="29" spans="1:7" s="2" customFormat="1" ht="12" x14ac:dyDescent="0.2">
      <c r="A29" s="8" t="s">
        <v>28</v>
      </c>
      <c r="B29" s="27">
        <v>54308629.909999996</v>
      </c>
      <c r="C29" s="28">
        <v>-1305252.27</v>
      </c>
      <c r="D29" s="12">
        <f t="shared" si="2"/>
        <v>53003377.639999993</v>
      </c>
      <c r="E29" s="29">
        <v>37330321.609999999</v>
      </c>
      <c r="F29" s="29">
        <v>37303880.43</v>
      </c>
      <c r="G29" s="12">
        <f t="shared" si="3"/>
        <v>15673056.029999994</v>
      </c>
    </row>
    <row r="30" spans="1:7" s="2" customFormat="1" ht="24" x14ac:dyDescent="0.2">
      <c r="A30" s="8" t="s">
        <v>29</v>
      </c>
      <c r="B30" s="27">
        <v>16233994.689999999</v>
      </c>
      <c r="C30" s="28">
        <v>4039199.58</v>
      </c>
      <c r="D30" s="12">
        <f t="shared" si="2"/>
        <v>20273194.27</v>
      </c>
      <c r="E30" s="31">
        <v>8194970.0099999998</v>
      </c>
      <c r="F30" s="31">
        <v>8178423.54</v>
      </c>
      <c r="G30" s="12">
        <f t="shared" si="3"/>
        <v>12078224.26</v>
      </c>
    </row>
    <row r="31" spans="1:7" s="2" customFormat="1" ht="12" x14ac:dyDescent="0.2">
      <c r="A31" s="8" t="s">
        <v>30</v>
      </c>
      <c r="B31" s="27">
        <v>377758.42</v>
      </c>
      <c r="C31" s="28">
        <v>-238080.12</v>
      </c>
      <c r="D31" s="12">
        <f t="shared" si="2"/>
        <v>139678.29999999999</v>
      </c>
      <c r="E31" s="29">
        <v>1502</v>
      </c>
      <c r="F31" s="31">
        <v>1502</v>
      </c>
      <c r="G31" s="12">
        <f t="shared" si="3"/>
        <v>138176.29999999999</v>
      </c>
    </row>
    <row r="32" spans="1:7" s="2" customFormat="1" ht="12" x14ac:dyDescent="0.2">
      <c r="A32" s="8" t="s">
        <v>31</v>
      </c>
      <c r="B32" s="27">
        <v>2904589.98</v>
      </c>
      <c r="C32" s="28">
        <v>7936245.8600000003</v>
      </c>
      <c r="D32" s="12">
        <f t="shared" si="2"/>
        <v>10840835.84</v>
      </c>
      <c r="E32" s="29">
        <v>2650929.2400000002</v>
      </c>
      <c r="F32" s="29">
        <v>2649968.36</v>
      </c>
      <c r="G32" s="12">
        <f t="shared" si="3"/>
        <v>8189906.5999999996</v>
      </c>
    </row>
    <row r="33" spans="1:7" s="2" customFormat="1" ht="12" x14ac:dyDescent="0.2">
      <c r="A33" s="3" t="s">
        <v>32</v>
      </c>
      <c r="B33" s="25">
        <v>180287981.41</v>
      </c>
      <c r="C33" s="30">
        <f>+C42+C41+C40+C39+C38+C37+C36+C35+C34</f>
        <v>24180072.600000001</v>
      </c>
      <c r="D33" s="30">
        <f>+D42+D41+D40+D39+D38+D37+D36+D35+D34</f>
        <v>204468054.00999999</v>
      </c>
      <c r="E33" s="30">
        <f>+E42+E41+E40+E39+E38+E37+E36+E35+E34</f>
        <v>115904842.86999999</v>
      </c>
      <c r="F33" s="30">
        <f>+F42+F41+F40+F39+F38+F37+F36+F35+F34</f>
        <v>100911246.09999999</v>
      </c>
      <c r="G33" s="30">
        <f>+G42+G41+G40+G39+G38+G37+G36+G35+G34</f>
        <v>88563211.140000015</v>
      </c>
    </row>
    <row r="34" spans="1:7" s="2" customFormat="1" ht="12" x14ac:dyDescent="0.2">
      <c r="A34" s="8" t="s">
        <v>33</v>
      </c>
      <c r="B34" s="27">
        <v>67513478.700000003</v>
      </c>
      <c r="C34" s="28">
        <v>-13043846.210000001</v>
      </c>
      <c r="D34" s="13">
        <f>+B34+C34</f>
        <v>54469632.490000002</v>
      </c>
      <c r="E34" s="29">
        <v>39017923.329999998</v>
      </c>
      <c r="F34" s="29">
        <v>38793310.350000001</v>
      </c>
      <c r="G34" s="13">
        <f>+D34-E34</f>
        <v>15451709.160000004</v>
      </c>
    </row>
    <row r="35" spans="1:7" s="2" customFormat="1" ht="12" x14ac:dyDescent="0.2">
      <c r="A35" s="8" t="s">
        <v>34</v>
      </c>
      <c r="B35" s="27">
        <v>46824162.420000002</v>
      </c>
      <c r="C35" s="28">
        <v>11801534.98</v>
      </c>
      <c r="D35" s="13">
        <f t="shared" ref="D35:D42" si="4">+B35+C35</f>
        <v>58625697.400000006</v>
      </c>
      <c r="E35" s="29">
        <v>41114518.289999999</v>
      </c>
      <c r="F35" s="29">
        <v>27453893</v>
      </c>
      <c r="G35" s="13">
        <f t="shared" ref="G35:G42" si="5">+D35-E35</f>
        <v>17511179.110000007</v>
      </c>
    </row>
    <row r="36" spans="1:7" s="2" customFormat="1" ht="24" x14ac:dyDescent="0.2">
      <c r="A36" s="8" t="s">
        <v>35</v>
      </c>
      <c r="B36" s="27">
        <v>23712998.370000001</v>
      </c>
      <c r="C36" s="28">
        <v>-16177386.32</v>
      </c>
      <c r="D36" s="12">
        <f t="shared" si="4"/>
        <v>7535612.0500000007</v>
      </c>
      <c r="E36" s="31">
        <v>3859368.18</v>
      </c>
      <c r="F36" s="31">
        <v>3590992.64</v>
      </c>
      <c r="G36" s="12">
        <f t="shared" si="5"/>
        <v>3676243.8700000006</v>
      </c>
    </row>
    <row r="37" spans="1:7" s="2" customFormat="1" ht="12" x14ac:dyDescent="0.2">
      <c r="A37" s="8" t="s">
        <v>36</v>
      </c>
      <c r="B37" s="27">
        <v>9268114.8900000006</v>
      </c>
      <c r="C37" s="28">
        <v>22429601.489999998</v>
      </c>
      <c r="D37" s="13">
        <f t="shared" si="4"/>
        <v>31697716.379999999</v>
      </c>
      <c r="E37" s="29">
        <v>8914948.8200000003</v>
      </c>
      <c r="F37" s="29">
        <v>8166701.04</v>
      </c>
      <c r="G37" s="13">
        <f t="shared" si="5"/>
        <v>22782767.559999999</v>
      </c>
    </row>
    <row r="38" spans="1:7" s="2" customFormat="1" ht="24" x14ac:dyDescent="0.2">
      <c r="A38" s="8" t="s">
        <v>37</v>
      </c>
      <c r="B38" s="27">
        <v>20571077.760000002</v>
      </c>
      <c r="C38" s="28">
        <v>-2353767.2000000002</v>
      </c>
      <c r="D38" s="12">
        <f t="shared" si="4"/>
        <v>18217310.560000002</v>
      </c>
      <c r="E38" s="31">
        <v>2340946.9300000002</v>
      </c>
      <c r="F38" s="31">
        <v>2218773.44</v>
      </c>
      <c r="G38" s="12">
        <f t="shared" si="5"/>
        <v>15876363.630000003</v>
      </c>
    </row>
    <row r="39" spans="1:7" s="2" customFormat="1" ht="12" x14ac:dyDescent="0.2">
      <c r="A39" s="8" t="s">
        <v>38</v>
      </c>
      <c r="B39" s="27">
        <v>2252417</v>
      </c>
      <c r="C39" s="28">
        <v>469845.94</v>
      </c>
      <c r="D39" s="13">
        <f t="shared" si="4"/>
        <v>2722262.94</v>
      </c>
      <c r="E39" s="29">
        <v>1726948.72</v>
      </c>
      <c r="F39" s="29">
        <v>1726948.72</v>
      </c>
      <c r="G39" s="13">
        <f t="shared" si="5"/>
        <v>995314.22</v>
      </c>
    </row>
    <row r="40" spans="1:7" s="2" customFormat="1" ht="12" x14ac:dyDescent="0.2">
      <c r="A40" s="8" t="s">
        <v>39</v>
      </c>
      <c r="B40" s="27">
        <v>1589920.11</v>
      </c>
      <c r="C40" s="28">
        <v>-58980.77</v>
      </c>
      <c r="D40" s="13">
        <f t="shared" si="4"/>
        <v>1530939.34</v>
      </c>
      <c r="E40" s="29">
        <v>1057442.72</v>
      </c>
      <c r="F40" s="29">
        <v>1019767.48</v>
      </c>
      <c r="G40" s="13">
        <f t="shared" si="5"/>
        <v>473496.62000000011</v>
      </c>
    </row>
    <row r="41" spans="1:7" s="2" customFormat="1" ht="12" x14ac:dyDescent="0.2">
      <c r="A41" s="8" t="s">
        <v>40</v>
      </c>
      <c r="B41" s="27">
        <v>3538293.41</v>
      </c>
      <c r="C41" s="28">
        <v>1486230.79</v>
      </c>
      <c r="D41" s="13">
        <f t="shared" si="4"/>
        <v>5024524.2</v>
      </c>
      <c r="E41" s="29">
        <v>3968574.72</v>
      </c>
      <c r="F41" s="29">
        <v>3864060.51</v>
      </c>
      <c r="G41" s="13">
        <f t="shared" si="5"/>
        <v>1055949.48</v>
      </c>
    </row>
    <row r="42" spans="1:7" s="2" customFormat="1" ht="12" x14ac:dyDescent="0.2">
      <c r="A42" s="8" t="s">
        <v>41</v>
      </c>
      <c r="B42" s="27">
        <v>5017518.75</v>
      </c>
      <c r="C42" s="28">
        <v>19626839.899999999</v>
      </c>
      <c r="D42" s="13">
        <f t="shared" si="4"/>
        <v>24644358.649999999</v>
      </c>
      <c r="E42" s="29">
        <v>13904171.16</v>
      </c>
      <c r="F42" s="29">
        <v>14076798.92</v>
      </c>
      <c r="G42" s="13">
        <f t="shared" si="5"/>
        <v>10740187.489999998</v>
      </c>
    </row>
    <row r="43" spans="1:7" s="9" customFormat="1" ht="12" x14ac:dyDescent="0.2">
      <c r="A43" s="3" t="s">
        <v>42</v>
      </c>
      <c r="B43" s="25">
        <v>40854239.450000003</v>
      </c>
      <c r="C43" s="14">
        <f>+C44+C45+C47+C48+C52</f>
        <v>-1797841.82</v>
      </c>
      <c r="D43" s="14">
        <f>+D44+D45+D47+D48+D52</f>
        <v>39056397.629999995</v>
      </c>
      <c r="E43" s="14">
        <f>+E44+E45+E47+E48+E52</f>
        <v>17604926.690000001</v>
      </c>
      <c r="F43" s="14">
        <f>+F44+F45+F47+F48+F52</f>
        <v>16508760.43</v>
      </c>
      <c r="G43" s="14">
        <f>+G44+G45+G47+G48+G52</f>
        <v>21451470.940000005</v>
      </c>
    </row>
    <row r="44" spans="1:7" s="2" customFormat="1" ht="24" x14ac:dyDescent="0.2">
      <c r="A44" s="8" t="s">
        <v>43</v>
      </c>
      <c r="B44" s="27">
        <v>10275442.98</v>
      </c>
      <c r="C44" s="12">
        <v>-1825641.07</v>
      </c>
      <c r="D44" s="12">
        <f>+B44+C44</f>
        <v>8449801.9100000001</v>
      </c>
      <c r="E44" s="31">
        <v>4938649.1900000004</v>
      </c>
      <c r="F44" s="12">
        <v>4906218.37</v>
      </c>
      <c r="G44" s="12">
        <f>+D44-E44</f>
        <v>3511152.7199999997</v>
      </c>
    </row>
    <row r="45" spans="1:7" s="2" customFormat="1" ht="12" x14ac:dyDescent="0.2">
      <c r="A45" s="8" t="s">
        <v>44</v>
      </c>
      <c r="B45" s="27">
        <v>0</v>
      </c>
      <c r="C45" s="13">
        <v>2812687.24</v>
      </c>
      <c r="D45" s="13">
        <f>+B45+C45</f>
        <v>2812687.24</v>
      </c>
      <c r="E45" s="29">
        <v>2044781.77</v>
      </c>
      <c r="F45" s="13">
        <v>2044781.77</v>
      </c>
      <c r="G45" s="12">
        <f t="shared" ref="G45:G52" si="6">+D45-E45</f>
        <v>767905.4700000002</v>
      </c>
    </row>
    <row r="46" spans="1:7" s="2" customFormat="1" ht="12" x14ac:dyDescent="0.2">
      <c r="A46" s="8" t="s">
        <v>45</v>
      </c>
      <c r="B46" s="27"/>
      <c r="C46" s="13">
        <v>0</v>
      </c>
      <c r="D46" s="13">
        <f t="shared" ref="D46:D52" si="7">+B46+C46</f>
        <v>0</v>
      </c>
      <c r="E46" s="29">
        <v>0</v>
      </c>
      <c r="F46" s="13">
        <v>0</v>
      </c>
      <c r="G46" s="12">
        <f t="shared" si="6"/>
        <v>0</v>
      </c>
    </row>
    <row r="47" spans="1:7" s="2" customFormat="1" ht="12" x14ac:dyDescent="0.2">
      <c r="A47" s="8" t="s">
        <v>46</v>
      </c>
      <c r="B47" s="27">
        <v>10128796.470000001</v>
      </c>
      <c r="C47" s="13">
        <v>-3759923.71</v>
      </c>
      <c r="D47" s="13">
        <f t="shared" si="7"/>
        <v>6368872.7600000007</v>
      </c>
      <c r="E47" s="29">
        <v>3978309.89</v>
      </c>
      <c r="F47" s="13">
        <v>2914574.45</v>
      </c>
      <c r="G47" s="12">
        <f t="shared" si="6"/>
        <v>2390562.8700000006</v>
      </c>
    </row>
    <row r="48" spans="1:7" s="2" customFormat="1" ht="12" x14ac:dyDescent="0.2">
      <c r="A48" s="8" t="s">
        <v>47</v>
      </c>
      <c r="B48" s="27">
        <v>20000000</v>
      </c>
      <c r="C48" s="13">
        <v>1208086.42</v>
      </c>
      <c r="D48" s="13">
        <f t="shared" si="7"/>
        <v>21208086.420000002</v>
      </c>
      <c r="E48" s="29">
        <v>6426236.54</v>
      </c>
      <c r="F48" s="13">
        <v>6426236.54</v>
      </c>
      <c r="G48" s="12">
        <f t="shared" si="6"/>
        <v>14781849.880000003</v>
      </c>
    </row>
    <row r="49" spans="1:7" s="2" customFormat="1" ht="24" x14ac:dyDescent="0.2">
      <c r="A49" s="8" t="s">
        <v>48</v>
      </c>
      <c r="B49" s="27">
        <v>0</v>
      </c>
      <c r="C49" s="12">
        <v>0</v>
      </c>
      <c r="D49" s="12">
        <f t="shared" si="7"/>
        <v>0</v>
      </c>
      <c r="E49" s="12">
        <v>0</v>
      </c>
      <c r="F49" s="12">
        <v>0</v>
      </c>
      <c r="G49" s="12">
        <f t="shared" si="6"/>
        <v>0</v>
      </c>
    </row>
    <row r="50" spans="1:7" s="2" customFormat="1" ht="12" x14ac:dyDescent="0.2">
      <c r="A50" s="8" t="s">
        <v>49</v>
      </c>
      <c r="B50" s="27">
        <v>0</v>
      </c>
      <c r="C50" s="28">
        <v>0</v>
      </c>
      <c r="D50" s="13">
        <f t="shared" si="7"/>
        <v>0</v>
      </c>
      <c r="E50" s="28">
        <v>0</v>
      </c>
      <c r="F50" s="28">
        <v>0</v>
      </c>
      <c r="G50" s="12">
        <f t="shared" si="6"/>
        <v>0</v>
      </c>
    </row>
    <row r="51" spans="1:7" s="2" customFormat="1" ht="12" x14ac:dyDescent="0.2">
      <c r="A51" s="8" t="s">
        <v>50</v>
      </c>
      <c r="B51" s="27">
        <v>0</v>
      </c>
      <c r="C51" s="28">
        <v>0</v>
      </c>
      <c r="D51" s="13">
        <f t="shared" si="7"/>
        <v>0</v>
      </c>
      <c r="E51" s="28">
        <v>0</v>
      </c>
      <c r="F51" s="28">
        <v>0</v>
      </c>
      <c r="G51" s="12">
        <f t="shared" si="6"/>
        <v>0</v>
      </c>
    </row>
    <row r="52" spans="1:7" s="2" customFormat="1" ht="12" x14ac:dyDescent="0.2">
      <c r="A52" s="8" t="s">
        <v>51</v>
      </c>
      <c r="B52" s="27">
        <v>450000</v>
      </c>
      <c r="C52" s="13">
        <v>-233050.7</v>
      </c>
      <c r="D52" s="13">
        <f t="shared" si="7"/>
        <v>216949.3</v>
      </c>
      <c r="E52" s="13">
        <v>216949.3</v>
      </c>
      <c r="F52" s="13">
        <v>216949.3</v>
      </c>
      <c r="G52" s="12">
        <f t="shared" si="6"/>
        <v>0</v>
      </c>
    </row>
    <row r="53" spans="1:7" s="9" customFormat="1" ht="12" x14ac:dyDescent="0.2">
      <c r="A53" s="3" t="s">
        <v>52</v>
      </c>
      <c r="B53" s="25">
        <v>18777851.300000001</v>
      </c>
      <c r="C53" s="25">
        <f>+C54+C55+C56+C57+C59+C60+C62</f>
        <v>-695209.15000000037</v>
      </c>
      <c r="D53" s="25">
        <f>+D54+D55+D56+D57+D59+D60+D62</f>
        <v>18082642.149999999</v>
      </c>
      <c r="E53" s="25">
        <f>+E54+E55+E56+E57+E59+E60+E62</f>
        <v>9262108.0600000005</v>
      </c>
      <c r="F53" s="25">
        <f>+F54+F55+F56+F57+F59+F60+F62</f>
        <v>9247009.0600000005</v>
      </c>
      <c r="G53" s="25">
        <f>+G54+G55+G56+G57+G59+G60+G62</f>
        <v>8820534.0899999999</v>
      </c>
    </row>
    <row r="54" spans="1:7" s="2" customFormat="1" ht="12" x14ac:dyDescent="0.2">
      <c r="A54" s="8" t="s">
        <v>53</v>
      </c>
      <c r="B54" s="27">
        <v>2027851.3</v>
      </c>
      <c r="C54" s="13">
        <v>3111903.43</v>
      </c>
      <c r="D54" s="13">
        <f>+B54+C54</f>
        <v>5139754.7300000004</v>
      </c>
      <c r="E54" s="29">
        <v>1044329.55</v>
      </c>
      <c r="F54" s="13">
        <v>1044329.55</v>
      </c>
      <c r="G54" s="13">
        <f>+D54-E54</f>
        <v>4095425.1800000006</v>
      </c>
    </row>
    <row r="55" spans="1:7" s="2" customFormat="1" ht="12" x14ac:dyDescent="0.2">
      <c r="A55" s="8" t="s">
        <v>54</v>
      </c>
      <c r="B55" s="27">
        <v>600000</v>
      </c>
      <c r="C55" s="13">
        <v>347070</v>
      </c>
      <c r="D55" s="13">
        <f t="shared" ref="D55:D66" si="8">+B55+C55</f>
        <v>947070</v>
      </c>
      <c r="E55" s="29">
        <v>283667.13</v>
      </c>
      <c r="F55" s="13">
        <v>283667.13</v>
      </c>
      <c r="G55" s="13">
        <f t="shared" ref="G55:G62" si="9">+D55-E55</f>
        <v>663402.87</v>
      </c>
    </row>
    <row r="56" spans="1:7" s="2" customFormat="1" ht="12" x14ac:dyDescent="0.2">
      <c r="A56" s="8" t="s">
        <v>55</v>
      </c>
      <c r="B56" s="27">
        <v>0</v>
      </c>
      <c r="C56" s="13">
        <v>38340</v>
      </c>
      <c r="D56" s="13">
        <f t="shared" si="8"/>
        <v>38340</v>
      </c>
      <c r="E56" s="29">
        <v>7772</v>
      </c>
      <c r="F56" s="13">
        <v>7772</v>
      </c>
      <c r="G56" s="13">
        <f t="shared" si="9"/>
        <v>30568</v>
      </c>
    </row>
    <row r="57" spans="1:7" s="2" customFormat="1" ht="12" x14ac:dyDescent="0.2">
      <c r="A57" s="8" t="s">
        <v>56</v>
      </c>
      <c r="B57" s="27">
        <v>2000000</v>
      </c>
      <c r="C57" s="13">
        <v>5266540</v>
      </c>
      <c r="D57" s="13">
        <f t="shared" si="8"/>
        <v>7266540</v>
      </c>
      <c r="E57" s="29">
        <v>6976560</v>
      </c>
      <c r="F57" s="13">
        <v>6976560</v>
      </c>
      <c r="G57" s="13">
        <f t="shared" si="9"/>
        <v>289980</v>
      </c>
    </row>
    <row r="58" spans="1:7" s="2" customFormat="1" ht="12" x14ac:dyDescent="0.2">
      <c r="A58" s="8" t="s">
        <v>57</v>
      </c>
      <c r="B58" s="27">
        <v>0</v>
      </c>
      <c r="C58" s="13">
        <v>0</v>
      </c>
      <c r="D58" s="13">
        <f t="shared" si="8"/>
        <v>0</v>
      </c>
      <c r="E58" s="13">
        <v>0</v>
      </c>
      <c r="F58" s="13">
        <v>0</v>
      </c>
      <c r="G58" s="13">
        <f t="shared" si="9"/>
        <v>0</v>
      </c>
    </row>
    <row r="59" spans="1:7" s="2" customFormat="1" ht="12" x14ac:dyDescent="0.2">
      <c r="A59" s="8" t="s">
        <v>58</v>
      </c>
      <c r="B59" s="27">
        <v>0</v>
      </c>
      <c r="C59" s="13">
        <v>4574247.42</v>
      </c>
      <c r="D59" s="13">
        <f t="shared" si="8"/>
        <v>4574247.42</v>
      </c>
      <c r="E59" s="13">
        <v>910579.38</v>
      </c>
      <c r="F59" s="13">
        <v>895480.38</v>
      </c>
      <c r="G59" s="13">
        <f t="shared" si="9"/>
        <v>3663668.04</v>
      </c>
    </row>
    <row r="60" spans="1:7" s="2" customFormat="1" ht="12" x14ac:dyDescent="0.2">
      <c r="A60" s="8" t="s">
        <v>59</v>
      </c>
      <c r="B60" s="27">
        <v>150000</v>
      </c>
      <c r="C60" s="13">
        <v>-110800</v>
      </c>
      <c r="D60" s="13">
        <f t="shared" si="8"/>
        <v>39200</v>
      </c>
      <c r="E60" s="13">
        <v>39200</v>
      </c>
      <c r="F60" s="13">
        <v>39200</v>
      </c>
      <c r="G60" s="13">
        <f t="shared" si="9"/>
        <v>0</v>
      </c>
    </row>
    <row r="61" spans="1:7" s="2" customFormat="1" ht="12" x14ac:dyDescent="0.2">
      <c r="A61" s="8" t="s">
        <v>60</v>
      </c>
      <c r="B61" s="27">
        <v>0</v>
      </c>
      <c r="C61" s="13">
        <v>0</v>
      </c>
      <c r="D61" s="13">
        <f t="shared" si="8"/>
        <v>0</v>
      </c>
      <c r="E61" s="13">
        <v>0</v>
      </c>
      <c r="F61" s="13">
        <v>0</v>
      </c>
      <c r="G61" s="13">
        <f t="shared" si="9"/>
        <v>0</v>
      </c>
    </row>
    <row r="62" spans="1:7" s="2" customFormat="1" ht="12" x14ac:dyDescent="0.2">
      <c r="A62" s="8" t="s">
        <v>61</v>
      </c>
      <c r="B62" s="27">
        <v>14000000</v>
      </c>
      <c r="C62" s="13">
        <v>-13922510</v>
      </c>
      <c r="D62" s="13">
        <f t="shared" si="8"/>
        <v>77490</v>
      </c>
      <c r="E62" s="13">
        <v>0</v>
      </c>
      <c r="F62" s="13">
        <v>0</v>
      </c>
      <c r="G62" s="13">
        <f t="shared" si="9"/>
        <v>77490</v>
      </c>
    </row>
    <row r="63" spans="1:7" s="9" customFormat="1" ht="12" x14ac:dyDescent="0.2">
      <c r="A63" s="3" t="s">
        <v>62</v>
      </c>
      <c r="B63" s="25">
        <v>25794015.629999999</v>
      </c>
      <c r="C63" s="25">
        <f>+C64+C65+C66</f>
        <v>-19858106.390000001</v>
      </c>
      <c r="D63" s="25">
        <f>+D64+D65+D66</f>
        <v>5935909.2399999993</v>
      </c>
      <c r="E63" s="30">
        <f>+E64+E65</f>
        <v>2113222.09</v>
      </c>
      <c r="F63" s="30">
        <f>+F64+F65</f>
        <v>1219588.6200000001</v>
      </c>
      <c r="G63" s="25">
        <f>+G64+G65+G66</f>
        <v>3822687.1499999994</v>
      </c>
    </row>
    <row r="64" spans="1:7" s="2" customFormat="1" ht="12" x14ac:dyDescent="0.2">
      <c r="A64" s="4" t="s">
        <v>63</v>
      </c>
      <c r="B64" s="27">
        <v>20138015.629999999</v>
      </c>
      <c r="C64" s="13">
        <v>-19344545.34</v>
      </c>
      <c r="D64" s="13">
        <f t="shared" si="8"/>
        <v>793470.28999999911</v>
      </c>
      <c r="E64" s="13">
        <v>0</v>
      </c>
      <c r="F64" s="13">
        <v>0</v>
      </c>
      <c r="G64" s="13">
        <f>+D64-E64</f>
        <v>793470.28999999911</v>
      </c>
    </row>
    <row r="65" spans="1:7" s="2" customFormat="1" ht="12" x14ac:dyDescent="0.2">
      <c r="A65" s="4" t="s">
        <v>64</v>
      </c>
      <c r="B65" s="27">
        <v>2400000</v>
      </c>
      <c r="C65" s="13">
        <v>2742438.95</v>
      </c>
      <c r="D65" s="13">
        <f t="shared" si="8"/>
        <v>5142438.95</v>
      </c>
      <c r="E65" s="13">
        <v>2113222.09</v>
      </c>
      <c r="F65" s="13">
        <v>1219588.6200000001</v>
      </c>
      <c r="G65" s="13">
        <f>+D65-E65</f>
        <v>3029216.8600000003</v>
      </c>
    </row>
    <row r="66" spans="1:7" s="2" customFormat="1" ht="12" x14ac:dyDescent="0.2">
      <c r="A66" s="4" t="s">
        <v>65</v>
      </c>
      <c r="B66" s="27">
        <v>3256000</v>
      </c>
      <c r="C66" s="13">
        <v>-3256000</v>
      </c>
      <c r="D66" s="13">
        <f t="shared" si="8"/>
        <v>0</v>
      </c>
      <c r="E66" s="13">
        <v>0</v>
      </c>
      <c r="F66" s="13">
        <v>0</v>
      </c>
      <c r="G66" s="13">
        <f>+D66-E66</f>
        <v>0</v>
      </c>
    </row>
    <row r="67" spans="1:7" s="9" customFormat="1" ht="12" x14ac:dyDescent="0.2">
      <c r="A67" s="3" t="s">
        <v>66</v>
      </c>
      <c r="B67" s="25">
        <v>0</v>
      </c>
      <c r="C67" s="30">
        <f>+C74</f>
        <v>157923401.69999999</v>
      </c>
      <c r="D67" s="30">
        <f>+D74</f>
        <v>157923401.69999999</v>
      </c>
      <c r="E67" s="30">
        <v>0</v>
      </c>
      <c r="F67" s="30">
        <v>0</v>
      </c>
      <c r="G67" s="30">
        <f>+G74</f>
        <v>157923401.69999999</v>
      </c>
    </row>
    <row r="68" spans="1:7" s="2" customFormat="1" ht="24" x14ac:dyDescent="0.2">
      <c r="A68" s="8" t="s">
        <v>67</v>
      </c>
      <c r="B68" s="27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</row>
    <row r="69" spans="1:7" s="2" customFormat="1" ht="12" x14ac:dyDescent="0.2">
      <c r="A69" s="8" t="s">
        <v>68</v>
      </c>
      <c r="B69" s="27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</row>
    <row r="70" spans="1:7" s="2" customFormat="1" ht="12" x14ac:dyDescent="0.2">
      <c r="A70" s="8" t="s">
        <v>69</v>
      </c>
      <c r="B70" s="27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</row>
    <row r="71" spans="1:7" s="2" customFormat="1" ht="12" x14ac:dyDescent="0.2">
      <c r="A71" s="8" t="s">
        <v>70</v>
      </c>
      <c r="B71" s="27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</row>
    <row r="72" spans="1:7" s="2" customFormat="1" ht="24" x14ac:dyDescent="0.2">
      <c r="A72" s="8" t="s">
        <v>71</v>
      </c>
      <c r="B72" s="27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</row>
    <row r="73" spans="1:7" s="2" customFormat="1" ht="12" x14ac:dyDescent="0.2">
      <c r="A73" s="8" t="s">
        <v>72</v>
      </c>
      <c r="B73" s="27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</row>
    <row r="74" spans="1:7" s="2" customFormat="1" ht="24" x14ac:dyDescent="0.2">
      <c r="A74" s="8" t="s">
        <v>73</v>
      </c>
      <c r="B74" s="27">
        <v>0</v>
      </c>
      <c r="C74" s="28">
        <v>157923401.69999999</v>
      </c>
      <c r="D74" s="28">
        <v>157923401.69999999</v>
      </c>
      <c r="E74" s="28">
        <v>0</v>
      </c>
      <c r="F74" s="28">
        <v>0</v>
      </c>
      <c r="G74" s="28">
        <f>+D74</f>
        <v>157923401.69999999</v>
      </c>
    </row>
    <row r="75" spans="1:7" s="9" customFormat="1" ht="12" x14ac:dyDescent="0.2">
      <c r="A75" s="3" t="s">
        <v>74</v>
      </c>
      <c r="B75" s="25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</row>
    <row r="76" spans="1:7" s="2" customFormat="1" ht="12" x14ac:dyDescent="0.2">
      <c r="A76" s="8" t="s">
        <v>75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</row>
    <row r="77" spans="1:7" s="2" customFormat="1" ht="12" x14ac:dyDescent="0.2">
      <c r="A77" s="8" t="s">
        <v>76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</row>
    <row r="78" spans="1:7" s="2" customFormat="1" ht="12" x14ac:dyDescent="0.2">
      <c r="A78" s="8" t="s">
        <v>77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</row>
    <row r="79" spans="1:7" s="9" customFormat="1" ht="12" x14ac:dyDescent="0.2">
      <c r="A79" s="3" t="s">
        <v>78</v>
      </c>
      <c r="B79" s="25">
        <v>0</v>
      </c>
      <c r="C79" s="25">
        <v>13720656.49</v>
      </c>
      <c r="D79" s="25">
        <v>13720656.49</v>
      </c>
      <c r="E79" s="25">
        <f>+E86</f>
        <v>13159852.24</v>
      </c>
      <c r="F79" s="25">
        <f>+F86</f>
        <v>13159852.24</v>
      </c>
      <c r="G79" s="25">
        <f>+G86</f>
        <v>560804.25</v>
      </c>
    </row>
    <row r="80" spans="1:7" s="2" customFormat="1" ht="12" x14ac:dyDescent="0.2">
      <c r="A80" s="8" t="s">
        <v>79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</row>
    <row r="81" spans="1:7" s="2" customFormat="1" ht="12" x14ac:dyDescent="0.2">
      <c r="A81" s="8" t="s">
        <v>80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</row>
    <row r="82" spans="1:7" s="2" customFormat="1" ht="12" x14ac:dyDescent="0.2">
      <c r="A82" s="8" t="s">
        <v>81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</row>
    <row r="83" spans="1:7" s="2" customFormat="1" ht="12" x14ac:dyDescent="0.2">
      <c r="A83" s="8" t="s">
        <v>82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</row>
    <row r="84" spans="1:7" s="2" customFormat="1" ht="12" x14ac:dyDescent="0.2">
      <c r="A84" s="8" t="s">
        <v>83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</row>
    <row r="85" spans="1:7" s="2" customFormat="1" ht="12" x14ac:dyDescent="0.2">
      <c r="A85" s="8" t="s">
        <v>84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</row>
    <row r="86" spans="1:7" s="2" customFormat="1" ht="12" x14ac:dyDescent="0.2">
      <c r="A86" s="8" t="s">
        <v>85</v>
      </c>
      <c r="B86" s="28">
        <v>0</v>
      </c>
      <c r="C86" s="28">
        <v>13720656.49</v>
      </c>
      <c r="D86" s="28">
        <f>+B86+C86</f>
        <v>13720656.49</v>
      </c>
      <c r="E86" s="29">
        <v>13159852.24</v>
      </c>
      <c r="F86" s="28">
        <v>13159852.24</v>
      </c>
      <c r="G86" s="28">
        <f>+D86-E86</f>
        <v>560804.25</v>
      </c>
    </row>
    <row r="87" spans="1:7" s="2" customFormat="1" ht="12" x14ac:dyDescent="0.2">
      <c r="B87" s="7"/>
      <c r="C87" s="7"/>
      <c r="D87" s="7"/>
      <c r="E87" s="7"/>
      <c r="F87" s="7"/>
      <c r="G87" s="7"/>
    </row>
    <row r="88" spans="1:7" s="9" customFormat="1" ht="12" x14ac:dyDescent="0.2">
      <c r="A88" s="5" t="s">
        <v>86</v>
      </c>
      <c r="B88" s="32">
        <f t="shared" ref="B88:G88" si="10">+B14+B23+B33+B43+B53+B63+B67+B79</f>
        <v>1000815187.35</v>
      </c>
      <c r="C88" s="32">
        <f t="shared" si="10"/>
        <v>420519299.67000008</v>
      </c>
      <c r="D88" s="32">
        <f t="shared" si="10"/>
        <v>1421334487.0200002</v>
      </c>
      <c r="E88" s="32">
        <f>+E14+E23+E33+E43+E53+E63+E67+E79</f>
        <v>902508230.20000005</v>
      </c>
      <c r="F88" s="32">
        <f t="shared" si="10"/>
        <v>879687076.86999989</v>
      </c>
      <c r="G88" s="32">
        <f t="shared" si="10"/>
        <v>518826256.81999993</v>
      </c>
    </row>
    <row r="89" spans="1:7" s="9" customFormat="1" ht="12" x14ac:dyDescent="0.2">
      <c r="B89" s="10"/>
      <c r="C89" s="10"/>
      <c r="D89" s="10"/>
      <c r="E89" s="10"/>
      <c r="F89" s="10"/>
      <c r="G89" s="10"/>
    </row>
    <row r="90" spans="1:7" s="9" customFormat="1" ht="12" x14ac:dyDescent="0.2">
      <c r="A90" s="3" t="s">
        <v>87</v>
      </c>
      <c r="B90" s="33">
        <f>+B92+B101+B111+B141</f>
        <v>315172703.11000001</v>
      </c>
      <c r="C90" s="33">
        <f>+C101+C111+C121+C131+C141+C145</f>
        <v>55182620.959999993</v>
      </c>
      <c r="D90" s="33">
        <f>+D92+D101+D111+D121+D131+D141+D145</f>
        <v>386541584.73999995</v>
      </c>
      <c r="E90" s="34">
        <f>+E92+E101+E111+E121+E141</f>
        <v>152924285.09999999</v>
      </c>
      <c r="F90" s="33">
        <f>+F92+F101+F111+F121+F141</f>
        <v>152955101.66</v>
      </c>
      <c r="G90" s="33">
        <f>+G92+G101+G111+G121+G131+G141+G145</f>
        <v>233617299.64000002</v>
      </c>
    </row>
    <row r="91" spans="1:7" s="9" customFormat="1" ht="12" x14ac:dyDescent="0.2">
      <c r="B91" s="10"/>
      <c r="C91" s="10"/>
      <c r="D91" s="10"/>
      <c r="E91" s="10"/>
      <c r="F91" s="10"/>
      <c r="G91" s="10"/>
    </row>
    <row r="92" spans="1:7" s="9" customFormat="1" ht="12" x14ac:dyDescent="0.2">
      <c r="A92" s="3" t="s">
        <v>13</v>
      </c>
      <c r="B92" s="30">
        <v>154580079.18000001</v>
      </c>
      <c r="C92" s="30">
        <f>+C93+C95+C96+C97+C99+C94</f>
        <v>16186260.67</v>
      </c>
      <c r="D92" s="30">
        <f>+D93+D95+D96+D97+D99+D94</f>
        <v>170766339.84999999</v>
      </c>
      <c r="E92" s="30">
        <f>+E93+E95+E96+E97+E99+E94</f>
        <v>114436394.74999999</v>
      </c>
      <c r="F92" s="30">
        <f>+F93+F95+F96+F97+F99+F94</f>
        <v>114467211.30999999</v>
      </c>
      <c r="G92" s="30">
        <f>+G93+G95+G96+G97+G99+G94</f>
        <v>56329945.100000009</v>
      </c>
    </row>
    <row r="93" spans="1:7" s="2" customFormat="1" ht="12" x14ac:dyDescent="0.2">
      <c r="A93" s="8" t="s">
        <v>14</v>
      </c>
      <c r="B93" s="28">
        <v>76276849.430000007</v>
      </c>
      <c r="C93" s="13">
        <v>8779833.0700000003</v>
      </c>
      <c r="D93" s="13">
        <f>+B93+C93</f>
        <v>85056682.5</v>
      </c>
      <c r="E93" s="29">
        <v>64747901.170000002</v>
      </c>
      <c r="F93" s="13">
        <v>64747901.170000002</v>
      </c>
      <c r="G93" s="13">
        <f>+D93-E93</f>
        <v>20308781.329999998</v>
      </c>
    </row>
    <row r="94" spans="1:7" s="2" customFormat="1" ht="12" x14ac:dyDescent="0.2">
      <c r="A94" s="8" t="s">
        <v>15</v>
      </c>
      <c r="B94" s="28">
        <v>0</v>
      </c>
      <c r="C94" s="13">
        <v>600400</v>
      </c>
      <c r="D94" s="13">
        <f t="shared" ref="D94:D100" si="11">+B94+C94</f>
        <v>600400</v>
      </c>
      <c r="E94" s="29">
        <v>90000</v>
      </c>
      <c r="F94" s="13">
        <v>76319.320000000007</v>
      </c>
      <c r="G94" s="13">
        <f t="shared" ref="G94:G100" si="12">+D94-E94</f>
        <v>510400</v>
      </c>
    </row>
    <row r="95" spans="1:7" s="2" customFormat="1" ht="12" x14ac:dyDescent="0.2">
      <c r="A95" s="8" t="s">
        <v>16</v>
      </c>
      <c r="B95" s="28">
        <v>40469225.210000001</v>
      </c>
      <c r="C95" s="13">
        <v>4942463.6500000004</v>
      </c>
      <c r="D95" s="13">
        <f t="shared" si="11"/>
        <v>45411688.859999999</v>
      </c>
      <c r="E95" s="29">
        <v>19533212.27</v>
      </c>
      <c r="F95" s="13">
        <v>19577709.510000002</v>
      </c>
      <c r="G95" s="13">
        <f t="shared" si="12"/>
        <v>25878476.59</v>
      </c>
    </row>
    <row r="96" spans="1:7" s="2" customFormat="1" ht="12" x14ac:dyDescent="0.2">
      <c r="A96" s="8" t="s">
        <v>17</v>
      </c>
      <c r="B96" s="27">
        <v>18822325.390000001</v>
      </c>
      <c r="C96" s="13">
        <v>1658226.19</v>
      </c>
      <c r="D96" s="13">
        <f t="shared" si="11"/>
        <v>20480551.580000002</v>
      </c>
      <c r="E96" s="29">
        <v>12132864.039999999</v>
      </c>
      <c r="F96" s="13">
        <v>12132864.039999999</v>
      </c>
      <c r="G96" s="13">
        <f t="shared" si="12"/>
        <v>8347687.5400000028</v>
      </c>
    </row>
    <row r="97" spans="1:7" s="2" customFormat="1" ht="12" x14ac:dyDescent="0.2">
      <c r="A97" s="8" t="s">
        <v>18</v>
      </c>
      <c r="B97" s="27">
        <v>13083966.289999999</v>
      </c>
      <c r="C97" s="13">
        <v>-233416.6</v>
      </c>
      <c r="D97" s="13">
        <f t="shared" si="11"/>
        <v>12850549.689999999</v>
      </c>
      <c r="E97" s="29">
        <v>12116402.189999999</v>
      </c>
      <c r="F97" s="13">
        <v>12116402.189999999</v>
      </c>
      <c r="G97" s="13">
        <f t="shared" si="12"/>
        <v>734147.5</v>
      </c>
    </row>
    <row r="98" spans="1:7" s="2" customFormat="1" ht="12" x14ac:dyDescent="0.2">
      <c r="A98" s="8" t="s">
        <v>19</v>
      </c>
      <c r="B98" s="27">
        <v>0</v>
      </c>
      <c r="C98" s="13">
        <v>0</v>
      </c>
      <c r="D98" s="13">
        <f t="shared" si="11"/>
        <v>0</v>
      </c>
      <c r="E98" s="29">
        <v>0</v>
      </c>
      <c r="F98" s="13">
        <v>0</v>
      </c>
      <c r="G98" s="13">
        <f t="shared" si="12"/>
        <v>0</v>
      </c>
    </row>
    <row r="99" spans="1:7" s="2" customFormat="1" ht="12" x14ac:dyDescent="0.2">
      <c r="A99" s="8" t="s">
        <v>20</v>
      </c>
      <c r="B99" s="27">
        <v>5927712.8600000003</v>
      </c>
      <c r="C99" s="13">
        <v>438754.36</v>
      </c>
      <c r="D99" s="13">
        <f t="shared" si="11"/>
        <v>6366467.2200000007</v>
      </c>
      <c r="E99" s="29">
        <v>5816015.0800000001</v>
      </c>
      <c r="F99" s="13">
        <v>5816015.0800000001</v>
      </c>
      <c r="G99" s="13">
        <f t="shared" si="12"/>
        <v>550452.1400000006</v>
      </c>
    </row>
    <row r="100" spans="1:7" s="2" customFormat="1" ht="12" x14ac:dyDescent="0.2">
      <c r="A100" s="8" t="s">
        <v>21</v>
      </c>
      <c r="B100" s="27">
        <v>0</v>
      </c>
      <c r="C100" s="27">
        <v>0</v>
      </c>
      <c r="D100" s="13">
        <f t="shared" si="11"/>
        <v>0</v>
      </c>
      <c r="E100" s="27">
        <v>0</v>
      </c>
      <c r="F100" s="27">
        <v>0</v>
      </c>
      <c r="G100" s="13">
        <f t="shared" si="12"/>
        <v>0</v>
      </c>
    </row>
    <row r="101" spans="1:7" s="2" customFormat="1" ht="12" x14ac:dyDescent="0.2">
      <c r="A101" s="15" t="s">
        <v>22</v>
      </c>
      <c r="B101" s="25">
        <v>8437606.9399999995</v>
      </c>
      <c r="C101" s="25">
        <f>+C102+C103+C105+C107+C108+C110</f>
        <v>5492699.54</v>
      </c>
      <c r="D101" s="25">
        <f>+D102+D103+D105+D107+D108+D110</f>
        <v>13930306.48</v>
      </c>
      <c r="E101" s="25">
        <f>+E105+E107+E108+E110</f>
        <v>3287323.56</v>
      </c>
      <c r="F101" s="25">
        <f>+F105+F107+F108+F110</f>
        <v>3287323.56</v>
      </c>
      <c r="G101" s="25">
        <f>+G102+G103+G105+G107+G108+G110</f>
        <v>10642982.919999998</v>
      </c>
    </row>
    <row r="102" spans="1:7" s="2" customFormat="1" ht="24" x14ac:dyDescent="0.2">
      <c r="A102" s="8" t="s">
        <v>23</v>
      </c>
      <c r="B102" s="27">
        <v>0</v>
      </c>
      <c r="C102" s="12">
        <v>149570.73000000001</v>
      </c>
      <c r="D102" s="12">
        <f>+B102+C102</f>
        <v>149570.73000000001</v>
      </c>
      <c r="E102" s="12">
        <v>0</v>
      </c>
      <c r="F102" s="12">
        <v>0</v>
      </c>
      <c r="G102" s="12">
        <f>+D102</f>
        <v>149570.73000000001</v>
      </c>
    </row>
    <row r="103" spans="1:7" s="2" customFormat="1" ht="12" x14ac:dyDescent="0.2">
      <c r="A103" s="8" t="s">
        <v>24</v>
      </c>
      <c r="B103" s="27">
        <v>0</v>
      </c>
      <c r="C103" s="13">
        <v>59750</v>
      </c>
      <c r="D103" s="12">
        <f t="shared" ref="D103:D110" si="13">+B103+C103</f>
        <v>59750</v>
      </c>
      <c r="E103" s="13">
        <v>0</v>
      </c>
      <c r="F103" s="13">
        <v>0</v>
      </c>
      <c r="G103" s="13">
        <f>+D103</f>
        <v>59750</v>
      </c>
    </row>
    <row r="104" spans="1:7" s="2" customFormat="1" ht="24" x14ac:dyDescent="0.2">
      <c r="A104" s="8" t="s">
        <v>25</v>
      </c>
      <c r="B104" s="27">
        <v>0</v>
      </c>
      <c r="C104" s="12">
        <v>0</v>
      </c>
      <c r="D104" s="12">
        <f t="shared" si="13"/>
        <v>0</v>
      </c>
      <c r="E104" s="12">
        <v>0</v>
      </c>
      <c r="F104" s="12">
        <v>0</v>
      </c>
      <c r="G104" s="12">
        <v>0</v>
      </c>
    </row>
    <row r="105" spans="1:7" s="2" customFormat="1" ht="24" x14ac:dyDescent="0.2">
      <c r="A105" s="8" t="s">
        <v>26</v>
      </c>
      <c r="B105" s="27">
        <v>0</v>
      </c>
      <c r="C105" s="12">
        <v>4289696.8499999996</v>
      </c>
      <c r="D105" s="12">
        <f t="shared" si="13"/>
        <v>4289696.8499999996</v>
      </c>
      <c r="E105" s="12">
        <v>3195325.49</v>
      </c>
      <c r="F105" s="12">
        <v>3195325.49</v>
      </c>
      <c r="G105" s="12">
        <f>+D105-E105</f>
        <v>1094371.3599999994</v>
      </c>
    </row>
    <row r="106" spans="1:7" s="2" customFormat="1" ht="12" x14ac:dyDescent="0.2">
      <c r="A106" s="8" t="s">
        <v>27</v>
      </c>
      <c r="B106" s="27">
        <v>0</v>
      </c>
      <c r="C106" s="13">
        <v>0</v>
      </c>
      <c r="D106" s="12">
        <f t="shared" si="13"/>
        <v>0</v>
      </c>
      <c r="E106" s="13">
        <v>0</v>
      </c>
      <c r="F106" s="13">
        <v>0</v>
      </c>
      <c r="G106" s="12">
        <f>+D106</f>
        <v>0</v>
      </c>
    </row>
    <row r="107" spans="1:7" s="2" customFormat="1" ht="12" x14ac:dyDescent="0.2">
      <c r="A107" s="8" t="s">
        <v>28</v>
      </c>
      <c r="B107" s="27">
        <v>0</v>
      </c>
      <c r="C107" s="13">
        <v>76857.87</v>
      </c>
      <c r="D107" s="12">
        <f t="shared" si="13"/>
        <v>76857.87</v>
      </c>
      <c r="E107" s="13">
        <v>0</v>
      </c>
      <c r="F107" s="13">
        <v>0</v>
      </c>
      <c r="G107" s="12">
        <f>+D107</f>
        <v>76857.87</v>
      </c>
    </row>
    <row r="108" spans="1:7" s="2" customFormat="1" ht="24" x14ac:dyDescent="0.2">
      <c r="A108" s="8" t="s">
        <v>29</v>
      </c>
      <c r="B108" s="27">
        <v>8437606.9399999995</v>
      </c>
      <c r="C108" s="12">
        <v>836948.29</v>
      </c>
      <c r="D108" s="12">
        <f t="shared" si="13"/>
        <v>9274555.2300000004</v>
      </c>
      <c r="E108" s="12">
        <v>61286.06</v>
      </c>
      <c r="F108" s="12">
        <v>61286.06</v>
      </c>
      <c r="G108" s="12">
        <f>+D108-E108</f>
        <v>9213269.1699999999</v>
      </c>
    </row>
    <row r="109" spans="1:7" s="2" customFormat="1" ht="12" x14ac:dyDescent="0.2">
      <c r="A109" s="8" t="s">
        <v>30</v>
      </c>
      <c r="B109" s="27">
        <v>0</v>
      </c>
      <c r="C109" s="13">
        <v>0</v>
      </c>
      <c r="D109" s="12">
        <f t="shared" si="13"/>
        <v>0</v>
      </c>
      <c r="E109" s="13">
        <v>0</v>
      </c>
      <c r="F109" s="13">
        <v>0</v>
      </c>
      <c r="G109" s="12">
        <f>+D109</f>
        <v>0</v>
      </c>
    </row>
    <row r="110" spans="1:7" s="2" customFormat="1" ht="12" x14ac:dyDescent="0.2">
      <c r="A110" s="8" t="s">
        <v>31</v>
      </c>
      <c r="B110" s="27">
        <v>0</v>
      </c>
      <c r="C110" s="13">
        <v>79875.8</v>
      </c>
      <c r="D110" s="12">
        <f t="shared" si="13"/>
        <v>79875.8</v>
      </c>
      <c r="E110" s="13">
        <v>30712.01</v>
      </c>
      <c r="F110" s="13">
        <v>30712.01</v>
      </c>
      <c r="G110" s="13">
        <f>+D110-E110</f>
        <v>49163.790000000008</v>
      </c>
    </row>
    <row r="111" spans="1:7" s="9" customFormat="1" ht="12" x14ac:dyDescent="0.2">
      <c r="A111" s="3" t="s">
        <v>32</v>
      </c>
      <c r="B111" s="25">
        <v>22406834.239999998</v>
      </c>
      <c r="C111" s="25">
        <f>+C113+C114+C116+C117+C118+C120</f>
        <v>7585937.7300000004</v>
      </c>
      <c r="D111" s="25">
        <f>+D113+D114+D116+D117+D118+D120</f>
        <v>29992771.969999999</v>
      </c>
      <c r="E111" s="25">
        <f>+E113+E120</f>
        <v>14061061.25</v>
      </c>
      <c r="F111" s="25">
        <f>+F113+F120</f>
        <v>14061061.25</v>
      </c>
      <c r="G111" s="25">
        <f>+G113+G114+G116+G117+G118+G120</f>
        <v>15931710.719999999</v>
      </c>
    </row>
    <row r="112" spans="1:7" s="2" customFormat="1" ht="12" x14ac:dyDescent="0.2">
      <c r="A112" s="8" t="s">
        <v>33</v>
      </c>
      <c r="B112" s="27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f>+D112-E112</f>
        <v>0</v>
      </c>
    </row>
    <row r="113" spans="1:7" s="2" customFormat="1" ht="12" x14ac:dyDescent="0.2">
      <c r="A113" s="8" t="s">
        <v>34</v>
      </c>
      <c r="B113" s="27">
        <v>0</v>
      </c>
      <c r="C113" s="13">
        <v>1454293.57</v>
      </c>
      <c r="D113" s="13">
        <f t="shared" ref="D113:D120" si="14">+B113+C113</f>
        <v>1454293.57</v>
      </c>
      <c r="E113" s="13">
        <v>997286.25</v>
      </c>
      <c r="F113" s="13">
        <v>997286.25</v>
      </c>
      <c r="G113" s="13">
        <f t="shared" ref="G113:G120" si="15">+D113-E113</f>
        <v>457007.32000000007</v>
      </c>
    </row>
    <row r="114" spans="1:7" s="2" customFormat="1" ht="24" x14ac:dyDescent="0.2">
      <c r="A114" s="8" t="s">
        <v>35</v>
      </c>
      <c r="B114" s="27">
        <v>0</v>
      </c>
      <c r="C114" s="12">
        <v>4011248</v>
      </c>
      <c r="D114" s="12">
        <f t="shared" si="14"/>
        <v>4011248</v>
      </c>
      <c r="E114" s="12">
        <v>0</v>
      </c>
      <c r="F114" s="12">
        <v>0</v>
      </c>
      <c r="G114" s="12">
        <f t="shared" si="15"/>
        <v>4011248</v>
      </c>
    </row>
    <row r="115" spans="1:7" s="2" customFormat="1" ht="12" x14ac:dyDescent="0.2">
      <c r="A115" s="8" t="s">
        <v>36</v>
      </c>
      <c r="B115" s="27">
        <v>0</v>
      </c>
      <c r="C115" s="13">
        <v>0</v>
      </c>
      <c r="D115" s="13">
        <f t="shared" si="14"/>
        <v>0</v>
      </c>
      <c r="E115" s="13">
        <v>0</v>
      </c>
      <c r="F115" s="13">
        <v>0</v>
      </c>
      <c r="G115" s="13">
        <f t="shared" si="15"/>
        <v>0</v>
      </c>
    </row>
    <row r="116" spans="1:7" s="2" customFormat="1" ht="24" x14ac:dyDescent="0.2">
      <c r="A116" s="8" t="s">
        <v>37</v>
      </c>
      <c r="B116" s="27">
        <v>0</v>
      </c>
      <c r="C116" s="12">
        <v>114178.8</v>
      </c>
      <c r="D116" s="13">
        <f t="shared" si="14"/>
        <v>114178.8</v>
      </c>
      <c r="E116" s="12">
        <v>0</v>
      </c>
      <c r="F116" s="12">
        <v>0</v>
      </c>
      <c r="G116" s="13">
        <f t="shared" si="15"/>
        <v>114178.8</v>
      </c>
    </row>
    <row r="117" spans="1:7" s="2" customFormat="1" ht="12" x14ac:dyDescent="0.2">
      <c r="A117" s="8" t="s">
        <v>38</v>
      </c>
      <c r="B117" s="27">
        <v>0</v>
      </c>
      <c r="C117" s="17">
        <v>21000</v>
      </c>
      <c r="D117" s="13">
        <f t="shared" si="14"/>
        <v>21000</v>
      </c>
      <c r="E117" s="17">
        <v>0</v>
      </c>
      <c r="F117" s="17">
        <v>0</v>
      </c>
      <c r="G117" s="13">
        <f t="shared" si="15"/>
        <v>21000</v>
      </c>
    </row>
    <row r="118" spans="1:7" s="2" customFormat="1" ht="12" x14ac:dyDescent="0.2">
      <c r="A118" s="8" t="s">
        <v>39</v>
      </c>
      <c r="B118" s="27">
        <v>0</v>
      </c>
      <c r="C118" s="16">
        <v>11200</v>
      </c>
      <c r="D118" s="13">
        <f t="shared" si="14"/>
        <v>11200</v>
      </c>
      <c r="E118" s="16">
        <v>0</v>
      </c>
      <c r="F118" s="16">
        <v>0</v>
      </c>
      <c r="G118" s="13">
        <f t="shared" si="15"/>
        <v>11200</v>
      </c>
    </row>
    <row r="119" spans="1:7" s="2" customFormat="1" ht="12" x14ac:dyDescent="0.2">
      <c r="A119" s="8" t="s">
        <v>40</v>
      </c>
      <c r="B119" s="27">
        <v>0</v>
      </c>
      <c r="C119" s="16">
        <v>0</v>
      </c>
      <c r="D119" s="13">
        <f t="shared" si="14"/>
        <v>0</v>
      </c>
      <c r="E119" s="16">
        <v>0</v>
      </c>
      <c r="F119" s="16">
        <v>0</v>
      </c>
      <c r="G119" s="13">
        <f t="shared" si="15"/>
        <v>0</v>
      </c>
    </row>
    <row r="120" spans="1:7" s="2" customFormat="1" ht="12" x14ac:dyDescent="0.2">
      <c r="A120" s="8" t="s">
        <v>41</v>
      </c>
      <c r="B120" s="27">
        <v>22406834.239999998</v>
      </c>
      <c r="C120" s="16">
        <v>1974017.36</v>
      </c>
      <c r="D120" s="13">
        <f t="shared" si="14"/>
        <v>24380851.599999998</v>
      </c>
      <c r="E120" s="16">
        <v>13063775</v>
      </c>
      <c r="F120" s="16">
        <v>13063775</v>
      </c>
      <c r="G120" s="13">
        <f t="shared" si="15"/>
        <v>11317076.599999998</v>
      </c>
    </row>
    <row r="121" spans="1:7" s="9" customFormat="1" ht="12" x14ac:dyDescent="0.2">
      <c r="A121" s="3" t="s">
        <v>42</v>
      </c>
      <c r="B121" s="25">
        <v>0</v>
      </c>
      <c r="C121" s="25">
        <f>+C122</f>
        <v>1712083.77</v>
      </c>
      <c r="D121" s="25">
        <f>+D122</f>
        <v>1712083.77</v>
      </c>
      <c r="E121" s="25">
        <f>+E122</f>
        <v>1712083.77</v>
      </c>
      <c r="F121" s="25">
        <f>+F122</f>
        <v>1712083.77</v>
      </c>
      <c r="G121" s="25">
        <f>+G122</f>
        <v>0</v>
      </c>
    </row>
    <row r="122" spans="1:7" s="2" customFormat="1" ht="24" x14ac:dyDescent="0.2">
      <c r="A122" s="8" t="s">
        <v>43</v>
      </c>
      <c r="B122" s="27">
        <v>0</v>
      </c>
      <c r="C122" s="27">
        <v>1712083.77</v>
      </c>
      <c r="D122" s="27">
        <f>+B122+C122</f>
        <v>1712083.77</v>
      </c>
      <c r="E122" s="27">
        <v>1712083.77</v>
      </c>
      <c r="F122" s="27">
        <v>1712083.77</v>
      </c>
      <c r="G122" s="27">
        <f>+D122-E122</f>
        <v>0</v>
      </c>
    </row>
    <row r="123" spans="1:7" s="2" customFormat="1" ht="12" x14ac:dyDescent="0.2">
      <c r="A123" s="8" t="s">
        <v>44</v>
      </c>
      <c r="B123" s="27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f t="shared" ref="G123:G130" si="16">+D123-E123</f>
        <v>0</v>
      </c>
    </row>
    <row r="124" spans="1:7" s="2" customFormat="1" ht="12" x14ac:dyDescent="0.2">
      <c r="A124" s="8" t="s">
        <v>45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f t="shared" si="16"/>
        <v>0</v>
      </c>
    </row>
    <row r="125" spans="1:7" s="2" customFormat="1" ht="12" x14ac:dyDescent="0.2">
      <c r="A125" s="8" t="s">
        <v>46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f t="shared" si="16"/>
        <v>0</v>
      </c>
    </row>
    <row r="126" spans="1:7" s="2" customFormat="1" ht="12" x14ac:dyDescent="0.2">
      <c r="A126" s="8" t="s">
        <v>47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f t="shared" si="16"/>
        <v>0</v>
      </c>
    </row>
    <row r="127" spans="1:7" s="2" customFormat="1" ht="24" x14ac:dyDescent="0.2">
      <c r="A127" s="8" t="s">
        <v>48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f t="shared" si="16"/>
        <v>0</v>
      </c>
    </row>
    <row r="128" spans="1:7" s="2" customFormat="1" ht="12" x14ac:dyDescent="0.2">
      <c r="A128" s="8" t="s">
        <v>49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f t="shared" si="16"/>
        <v>0</v>
      </c>
    </row>
    <row r="129" spans="1:7" s="2" customFormat="1" ht="12" x14ac:dyDescent="0.2">
      <c r="A129" s="8" t="s">
        <v>50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f t="shared" si="16"/>
        <v>0</v>
      </c>
    </row>
    <row r="130" spans="1:7" s="2" customFormat="1" ht="12" x14ac:dyDescent="0.2">
      <c r="A130" s="8" t="s">
        <v>51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f t="shared" si="16"/>
        <v>0</v>
      </c>
    </row>
    <row r="131" spans="1:7" s="9" customFormat="1" ht="12" x14ac:dyDescent="0.2">
      <c r="A131" s="3" t="s">
        <v>52</v>
      </c>
      <c r="B131" s="25">
        <v>0</v>
      </c>
      <c r="C131" s="25">
        <f>+C132</f>
        <v>207997.86</v>
      </c>
      <c r="D131" s="25">
        <f>+D132</f>
        <v>207997.86</v>
      </c>
      <c r="E131" s="25">
        <v>0</v>
      </c>
      <c r="F131" s="25">
        <f>+F132</f>
        <v>0</v>
      </c>
      <c r="G131" s="25">
        <f>+D131</f>
        <v>207997.86</v>
      </c>
    </row>
    <row r="132" spans="1:7" s="2" customFormat="1" ht="12" x14ac:dyDescent="0.2">
      <c r="A132" s="8" t="s">
        <v>53</v>
      </c>
      <c r="B132" s="27">
        <v>0</v>
      </c>
      <c r="C132" s="27">
        <v>207997.86</v>
      </c>
      <c r="D132" s="27">
        <v>207997.86</v>
      </c>
      <c r="E132" s="27">
        <v>0</v>
      </c>
      <c r="F132" s="27">
        <v>0</v>
      </c>
      <c r="G132" s="27">
        <f>+D132</f>
        <v>207997.86</v>
      </c>
    </row>
    <row r="133" spans="1:7" s="2" customFormat="1" ht="12" x14ac:dyDescent="0.2">
      <c r="A133" s="8" t="s">
        <v>54</v>
      </c>
      <c r="B133" s="27">
        <v>0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</row>
    <row r="134" spans="1:7" s="2" customFormat="1" ht="12" x14ac:dyDescent="0.2">
      <c r="A134" s="8" t="s">
        <v>55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</row>
    <row r="135" spans="1:7" s="2" customFormat="1" ht="12" x14ac:dyDescent="0.2">
      <c r="A135" s="8" t="s">
        <v>56</v>
      </c>
      <c r="B135" s="27">
        <v>0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</row>
    <row r="136" spans="1:7" s="2" customFormat="1" ht="12" x14ac:dyDescent="0.2">
      <c r="A136" s="8" t="s">
        <v>57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</row>
    <row r="137" spans="1:7" s="2" customFormat="1" ht="12" x14ac:dyDescent="0.2">
      <c r="A137" s="8" t="s">
        <v>58</v>
      </c>
      <c r="B137" s="27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</row>
    <row r="138" spans="1:7" s="2" customFormat="1" ht="12" x14ac:dyDescent="0.2">
      <c r="A138" s="8" t="s">
        <v>59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</row>
    <row r="139" spans="1:7" s="2" customFormat="1" ht="12" x14ac:dyDescent="0.2">
      <c r="A139" s="8" t="s">
        <v>60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</row>
    <row r="140" spans="1:7" s="2" customFormat="1" ht="12" x14ac:dyDescent="0.2">
      <c r="A140" s="8" t="s">
        <v>61</v>
      </c>
      <c r="B140" s="27">
        <v>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</row>
    <row r="141" spans="1:7" s="9" customFormat="1" ht="12" x14ac:dyDescent="0.2">
      <c r="A141" s="3" t="s">
        <v>62</v>
      </c>
      <c r="B141" s="25">
        <v>129748182.75</v>
      </c>
      <c r="C141" s="25">
        <f>+C142</f>
        <v>40183901.229999997</v>
      </c>
      <c r="D141" s="25">
        <f>+D142</f>
        <v>169932083.97999999</v>
      </c>
      <c r="E141" s="25">
        <f>+E142</f>
        <v>19427421.77</v>
      </c>
      <c r="F141" s="25">
        <f>+F142</f>
        <v>19427421.77</v>
      </c>
      <c r="G141" s="25">
        <f>+G142</f>
        <v>150504662.20999998</v>
      </c>
    </row>
    <row r="142" spans="1:7" s="2" customFormat="1" ht="12" x14ac:dyDescent="0.2">
      <c r="A142" s="8" t="s">
        <v>63</v>
      </c>
      <c r="B142" s="27">
        <v>129748182.75</v>
      </c>
      <c r="C142" s="27">
        <v>40183901.229999997</v>
      </c>
      <c r="D142" s="27">
        <f>+B142+C142</f>
        <v>169932083.97999999</v>
      </c>
      <c r="E142" s="29">
        <v>19427421.77</v>
      </c>
      <c r="F142" s="27">
        <v>19427421.77</v>
      </c>
      <c r="G142" s="27">
        <f>+D142-E142</f>
        <v>150504662.20999998</v>
      </c>
    </row>
    <row r="143" spans="1:7" s="2" customFormat="1" ht="12" x14ac:dyDescent="0.2">
      <c r="A143" s="8" t="s">
        <v>64</v>
      </c>
      <c r="B143" s="27">
        <v>0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</row>
    <row r="144" spans="1:7" s="2" customFormat="1" ht="12" x14ac:dyDescent="0.2">
      <c r="A144" s="8" t="s">
        <v>65</v>
      </c>
      <c r="B144" s="27">
        <v>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</row>
    <row r="145" spans="1:7" s="9" customFormat="1" ht="12" x14ac:dyDescent="0.2">
      <c r="A145" s="3" t="s">
        <v>66</v>
      </c>
      <c r="B145" s="25">
        <v>0</v>
      </c>
      <c r="C145" s="25">
        <f>+C152</f>
        <v>0.83</v>
      </c>
      <c r="D145" s="25">
        <f>+D152</f>
        <v>0.83</v>
      </c>
      <c r="E145" s="25">
        <v>0</v>
      </c>
      <c r="F145" s="25">
        <v>0</v>
      </c>
      <c r="G145" s="25">
        <f>+G152</f>
        <v>0.83</v>
      </c>
    </row>
    <row r="146" spans="1:7" s="2" customFormat="1" ht="24" x14ac:dyDescent="0.2">
      <c r="A146" s="8" t="s">
        <v>67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</row>
    <row r="147" spans="1:7" s="2" customFormat="1" ht="12" x14ac:dyDescent="0.2">
      <c r="A147" s="8" t="s">
        <v>68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</row>
    <row r="148" spans="1:7" s="2" customFormat="1" ht="12" x14ac:dyDescent="0.2">
      <c r="A148" s="8" t="s">
        <v>69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</row>
    <row r="149" spans="1:7" s="2" customFormat="1" ht="12" x14ac:dyDescent="0.2">
      <c r="A149" s="8" t="s">
        <v>70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</row>
    <row r="150" spans="1:7" s="2" customFormat="1" ht="24" x14ac:dyDescent="0.2">
      <c r="A150" s="8" t="s">
        <v>71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</row>
    <row r="151" spans="1:7" s="2" customFormat="1" ht="12" x14ac:dyDescent="0.2">
      <c r="A151" s="8" t="s">
        <v>72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</row>
    <row r="152" spans="1:7" s="2" customFormat="1" ht="24" x14ac:dyDescent="0.2">
      <c r="A152" s="8" t="s">
        <v>73</v>
      </c>
      <c r="B152" s="27">
        <v>0</v>
      </c>
      <c r="C152" s="27">
        <v>0.83</v>
      </c>
      <c r="D152" s="27">
        <f>+C152</f>
        <v>0.83</v>
      </c>
      <c r="E152" s="27">
        <v>0</v>
      </c>
      <c r="F152" s="27">
        <v>0</v>
      </c>
      <c r="G152" s="27">
        <f>+D152</f>
        <v>0.83</v>
      </c>
    </row>
    <row r="153" spans="1:7" s="9" customFormat="1" ht="12" x14ac:dyDescent="0.2">
      <c r="A153" s="3" t="s">
        <v>74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</row>
    <row r="154" spans="1:7" s="2" customFormat="1" ht="12" x14ac:dyDescent="0.2">
      <c r="A154" s="4" t="s">
        <v>75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</row>
    <row r="155" spans="1:7" s="2" customFormat="1" ht="12" x14ac:dyDescent="0.2">
      <c r="A155" s="4" t="s">
        <v>76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</row>
    <row r="156" spans="1:7" s="2" customFormat="1" ht="12" x14ac:dyDescent="0.2">
      <c r="A156" s="4" t="s">
        <v>77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</row>
    <row r="157" spans="1:7" s="9" customFormat="1" ht="12" x14ac:dyDescent="0.2">
      <c r="A157" s="3" t="s">
        <v>78</v>
      </c>
      <c r="B157" s="25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</row>
    <row r="158" spans="1:7" s="2" customFormat="1" ht="12" x14ac:dyDescent="0.2">
      <c r="A158" s="8" t="s">
        <v>79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</row>
    <row r="159" spans="1:7" s="2" customFormat="1" ht="12" x14ac:dyDescent="0.2">
      <c r="A159" s="8" t="s">
        <v>80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</row>
    <row r="160" spans="1:7" s="2" customFormat="1" ht="12" x14ac:dyDescent="0.2">
      <c r="A160" s="8" t="s">
        <v>81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</row>
    <row r="161" spans="1:7" s="2" customFormat="1" ht="12" x14ac:dyDescent="0.2">
      <c r="A161" s="8" t="s">
        <v>82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</row>
    <row r="162" spans="1:7" s="2" customFormat="1" ht="12" x14ac:dyDescent="0.2">
      <c r="A162" s="8" t="s">
        <v>83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</row>
    <row r="163" spans="1:7" s="2" customFormat="1" ht="12" x14ac:dyDescent="0.2">
      <c r="A163" s="8" t="s">
        <v>84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</row>
    <row r="164" spans="1:7" s="2" customFormat="1" ht="12" x14ac:dyDescent="0.2">
      <c r="A164" s="8" t="s">
        <v>85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</row>
    <row r="165" spans="1:7" s="2" customFormat="1" ht="12" x14ac:dyDescent="0.2">
      <c r="B165" s="7"/>
      <c r="C165" s="7"/>
      <c r="D165" s="7"/>
      <c r="E165" s="7"/>
      <c r="F165" s="7"/>
      <c r="G165" s="7"/>
    </row>
    <row r="166" spans="1:7" s="9" customFormat="1" ht="12" x14ac:dyDescent="0.2">
      <c r="A166" s="5" t="s">
        <v>88</v>
      </c>
      <c r="B166" s="25">
        <v>315172703.11000001</v>
      </c>
      <c r="C166" s="25">
        <f>+C92+C101+C111+C121+C131+C141+C145</f>
        <v>71368881.629999995</v>
      </c>
      <c r="D166" s="25">
        <f>+D92+D101+D111+D121+D131+D141+D145</f>
        <v>386541584.73999995</v>
      </c>
      <c r="E166" s="25">
        <f>+E92+E101+E111+E121+E131+E141+E145</f>
        <v>152924285.09999999</v>
      </c>
      <c r="F166" s="25">
        <f>+F92+F101+F111+F121+F131+F141+F145</f>
        <v>152955101.66</v>
      </c>
      <c r="G166" s="25">
        <f>+G92+G101+G111+G121+G131+G141+G145</f>
        <v>233617299.64000002</v>
      </c>
    </row>
    <row r="167" spans="1:7" s="9" customFormat="1" ht="12" x14ac:dyDescent="0.2">
      <c r="B167" s="10"/>
      <c r="C167" s="10"/>
      <c r="D167" s="10"/>
      <c r="E167" s="10"/>
      <c r="F167" s="10"/>
      <c r="G167" s="10"/>
    </row>
    <row r="168" spans="1:7" s="9" customFormat="1" ht="12" x14ac:dyDescent="0.2">
      <c r="A168" s="5" t="s">
        <v>89</v>
      </c>
      <c r="B168" s="10">
        <f t="shared" ref="B168:G168" si="17">+B12+B166</f>
        <v>1315987890.46</v>
      </c>
      <c r="C168" s="10">
        <f>+C88+C166</f>
        <v>491888181.30000007</v>
      </c>
      <c r="D168" s="10">
        <f>+D88+D90</f>
        <v>1807876071.7600002</v>
      </c>
      <c r="E168" s="10">
        <f t="shared" si="17"/>
        <v>1055432515.3000001</v>
      </c>
      <c r="F168" s="10">
        <f t="shared" si="17"/>
        <v>1032642178.5299999</v>
      </c>
      <c r="G168" s="10">
        <f t="shared" si="17"/>
        <v>752443556.45999992</v>
      </c>
    </row>
    <row r="169" spans="1:7" s="2" customFormat="1" ht="12" x14ac:dyDescent="0.2">
      <c r="B169" s="7"/>
      <c r="C169" s="7"/>
      <c r="D169" s="7"/>
      <c r="E169" s="7"/>
      <c r="F169" s="7"/>
      <c r="G169" s="7"/>
    </row>
    <row r="170" spans="1:7" s="2" customFormat="1" ht="12" x14ac:dyDescent="0.2">
      <c r="C170" s="19"/>
      <c r="D170" s="19"/>
    </row>
    <row r="171" spans="1:7" s="2" customFormat="1" ht="12" x14ac:dyDescent="0.2">
      <c r="C171" s="20"/>
      <c r="D171" s="7"/>
      <c r="E171" s="7"/>
      <c r="F171" s="7"/>
      <c r="G171" s="20"/>
    </row>
    <row r="172" spans="1:7" x14ac:dyDescent="0.2">
      <c r="G172" s="21"/>
    </row>
  </sheetData>
  <mergeCells count="7">
    <mergeCell ref="B9:G9"/>
    <mergeCell ref="A1:G1"/>
    <mergeCell ref="A3:G3"/>
    <mergeCell ref="A4:G4"/>
    <mergeCell ref="A6:G6"/>
    <mergeCell ref="A9:A10"/>
    <mergeCell ref="A7:G7"/>
  </mergeCells>
  <pageMargins left="0.74803149606299213" right="0.74803149606299213" top="0.98425196850393704" bottom="0.98425196850393704" header="0" footer="0.62"/>
  <pageSetup scale="69" orientation="portrait" blackAndWhite="1" errors="NA" r:id="rId1"/>
  <headerFooter alignWithMargins="0">
    <oddFooter>&amp;R&amp;7&amp;P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SOPORTE</cp:lastModifiedBy>
  <cp:lastPrinted>2023-02-24T18:43:05Z</cp:lastPrinted>
  <dcterms:created xsi:type="dcterms:W3CDTF">2022-01-03T17:48:54Z</dcterms:created>
  <dcterms:modified xsi:type="dcterms:W3CDTF">2023-03-07T23:21:28Z</dcterms:modified>
</cp:coreProperties>
</file>